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330" yWindow="660" windowWidth="13710" windowHeight="10380" tabRatio="833" activeTab="3"/>
  </bookViews>
  <sheets>
    <sheet name="งบแสดงฐานะ" sheetId="1" r:id="rId1"/>
    <sheet name="ข้อมูลทั่วไป" sheetId="2" r:id="rId2"/>
    <sheet name="เหตุ2" sheetId="75" r:id="rId3"/>
    <sheet name="Sheet1" sheetId="74" r:id="rId4"/>
    <sheet name="เหตุ3,4,5" sheetId="85" r:id="rId5"/>
    <sheet name="เหตุ6" sheetId="10" r:id="rId6"/>
    <sheet name="เหตุ7" sheetId="12" r:id="rId7"/>
    <sheet name="เหตุ8" sheetId="13" r:id="rId8"/>
    <sheet name="เหตุ9" sheetId="79" r:id="rId9"/>
    <sheet name="เหตุ10" sheetId="19" r:id="rId10"/>
    <sheet name="เหตุ11" sheetId="50" r:id="rId11"/>
    <sheet name="งบแสดงผลจ่ายจากรายรับ" sheetId="70" r:id="rId12"/>
  </sheets>
  <externalReferences>
    <externalReference r:id="rId13"/>
    <externalReference r:id="rId14"/>
    <externalReference r:id="rId15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8" i="70"/>
  <c r="N28"/>
  <c r="M28"/>
  <c r="M17"/>
  <c r="M16"/>
  <c r="N15"/>
  <c r="M15"/>
  <c r="N14"/>
  <c r="M14"/>
  <c r="M13"/>
  <c r="N12"/>
  <c r="M12"/>
  <c r="N11"/>
  <c r="M11"/>
  <c r="N10"/>
  <c r="M10"/>
  <c r="N9"/>
  <c r="M9"/>
  <c r="N8"/>
  <c r="N18" s="1"/>
  <c r="M8"/>
  <c r="M18" s="1"/>
  <c r="O7"/>
  <c r="O18" s="1"/>
  <c r="L28"/>
  <c r="K28"/>
  <c r="J28"/>
  <c r="I28"/>
  <c r="H28"/>
  <c r="G28"/>
  <c r="L17"/>
  <c r="K17"/>
  <c r="I17"/>
  <c r="H17"/>
  <c r="L16"/>
  <c r="K16"/>
  <c r="J16"/>
  <c r="H16"/>
  <c r="L15"/>
  <c r="K15"/>
  <c r="J15"/>
  <c r="H15"/>
  <c r="L14"/>
  <c r="K14"/>
  <c r="J14"/>
  <c r="I14"/>
  <c r="H14"/>
  <c r="G14"/>
  <c r="L13"/>
  <c r="K13"/>
  <c r="J13"/>
  <c r="I13"/>
  <c r="H13"/>
  <c r="K12"/>
  <c r="J12"/>
  <c r="I12"/>
  <c r="H12"/>
  <c r="G12"/>
  <c r="L11"/>
  <c r="K11"/>
  <c r="J11"/>
  <c r="I11"/>
  <c r="H11"/>
  <c r="G11"/>
  <c r="L10"/>
  <c r="K10"/>
  <c r="J10"/>
  <c r="I10"/>
  <c r="H10"/>
  <c r="G10"/>
  <c r="G18" s="1"/>
  <c r="L9"/>
  <c r="K9"/>
  <c r="K18" s="1"/>
  <c r="J9"/>
  <c r="I9"/>
  <c r="I18" s="1"/>
  <c r="H9"/>
  <c r="H18" s="1"/>
  <c r="L8"/>
  <c r="L18" s="1"/>
  <c r="K8"/>
  <c r="J8"/>
  <c r="J18" s="1"/>
  <c r="I8"/>
  <c r="F28"/>
  <c r="F17"/>
  <c r="F14"/>
  <c r="F13"/>
  <c r="F12"/>
  <c r="F11"/>
  <c r="F10"/>
  <c r="F9"/>
  <c r="F8"/>
  <c r="F18" s="1"/>
  <c r="E27"/>
  <c r="E26"/>
  <c r="E25"/>
  <c r="E24"/>
  <c r="E23"/>
  <c r="E22"/>
  <c r="E21"/>
  <c r="E20"/>
  <c r="E28" s="1"/>
  <c r="E29" s="1"/>
  <c r="E17"/>
  <c r="E16"/>
  <c r="E15"/>
  <c r="E14"/>
  <c r="E13"/>
  <c r="E12"/>
  <c r="E11"/>
  <c r="E10"/>
  <c r="E9"/>
  <c r="E8"/>
  <c r="E7"/>
  <c r="E18" s="1"/>
  <c r="D28"/>
  <c r="D18"/>
  <c r="C27"/>
  <c r="C26"/>
  <c r="C25"/>
  <c r="C24"/>
  <c r="C23"/>
  <c r="C22"/>
  <c r="C21"/>
  <c r="C20"/>
  <c r="C28" s="1"/>
  <c r="C17"/>
  <c r="C15"/>
  <c r="C14"/>
  <c r="C13"/>
  <c r="C12"/>
  <c r="C11"/>
  <c r="C10"/>
  <c r="C9"/>
  <c r="C8"/>
  <c r="C7"/>
  <c r="C18" s="1"/>
  <c r="B26"/>
  <c r="B25"/>
  <c r="B24"/>
  <c r="B23"/>
  <c r="B22"/>
  <c r="B21"/>
  <c r="B20"/>
  <c r="B28" s="1"/>
  <c r="B17"/>
  <c r="B15"/>
  <c r="B14"/>
  <c r="B13"/>
  <c r="B12"/>
  <c r="B11"/>
  <c r="B10"/>
  <c r="B9"/>
  <c r="B8"/>
  <c r="B18" s="1"/>
  <c r="B7"/>
  <c r="B41" i="75" l="1"/>
  <c r="F41"/>
  <c r="E41"/>
  <c r="C41"/>
  <c r="G40" i="74"/>
  <c r="C42"/>
  <c r="B42"/>
  <c r="G26"/>
  <c r="G27"/>
  <c r="G28"/>
  <c r="G29"/>
  <c r="G30"/>
  <c r="G31"/>
  <c r="G32"/>
  <c r="G33"/>
  <c r="G34"/>
  <c r="G35"/>
  <c r="G36"/>
  <c r="G37"/>
  <c r="G38"/>
  <c r="G39"/>
  <c r="G25"/>
  <c r="G42" l="1"/>
  <c r="D12" i="10" l="1"/>
  <c r="C12"/>
  <c r="A1" i="50" l="1"/>
  <c r="G28"/>
  <c r="D28"/>
  <c r="G14" i="85"/>
  <c r="E14"/>
  <c r="I17" i="1"/>
  <c r="G17"/>
  <c r="E19" i="19" l="1"/>
  <c r="G52" i="79"/>
  <c r="E22" i="74"/>
  <c r="C19" i="19" l="1"/>
  <c r="G21" i="1" s="1"/>
  <c r="G20" i="79"/>
  <c r="G20" i="1" s="1"/>
  <c r="F13" i="10"/>
  <c r="F42" i="74" l="1"/>
  <c r="E42"/>
  <c r="E43" s="1"/>
  <c r="D42"/>
  <c r="D43" s="1"/>
  <c r="F22"/>
  <c r="C22"/>
  <c r="B22"/>
  <c r="G15"/>
  <c r="G11"/>
  <c r="G22" s="1"/>
  <c r="F43" l="1"/>
  <c r="B43"/>
  <c r="C43"/>
  <c r="G43"/>
  <c r="D64" i="12" l="1"/>
  <c r="I12" i="1" s="1"/>
  <c r="D33" i="12"/>
  <c r="G12" i="1" s="1"/>
  <c r="H8" i="13" l="1"/>
  <c r="F8"/>
  <c r="G13" i="1" s="1"/>
  <c r="G12" i="10" l="1"/>
  <c r="G13" s="1"/>
  <c r="D13"/>
  <c r="C13"/>
  <c r="A1" i="13" l="1"/>
  <c r="I27" i="1" l="1"/>
  <c r="G27"/>
  <c r="I21"/>
  <c r="I22" s="1"/>
  <c r="I23" s="1"/>
  <c r="I13"/>
  <c r="I28" l="1"/>
  <c r="G22"/>
  <c r="G23" s="1"/>
  <c r="I14"/>
  <c r="I15" s="1"/>
  <c r="G14"/>
  <c r="G15" s="1"/>
  <c r="G28" l="1"/>
</calcChain>
</file>

<file path=xl/sharedStrings.xml><?xml version="1.0" encoding="utf-8"?>
<sst xmlns="http://schemas.openxmlformats.org/spreadsheetml/2006/main" count="656" uniqueCount="380">
  <si>
    <t>งบแสดงฐานะการเงิน</t>
  </si>
  <si>
    <t>ทรัพย์สินตามงบทรัพย์สิน</t>
  </si>
  <si>
    <t>สินทรัพย์</t>
  </si>
  <si>
    <t>สินทรัพย์หมุนเวียน</t>
  </si>
  <si>
    <t>เงินสดและเงินฝากธนาคาร</t>
  </si>
  <si>
    <t>รายได้จากรัฐบาลค้างรับ</t>
  </si>
  <si>
    <t>ลูกหนี้ค่าภาษี</t>
  </si>
  <si>
    <t>ลูกหนี้เงินทุนโครงการเศรษฐกิจชุมชน</t>
  </si>
  <si>
    <t>ลูกหนี้อื่นๆ</t>
  </si>
  <si>
    <t>รวมสินทรัพย์หมุนเวียน</t>
  </si>
  <si>
    <t>รวมสินทรัพย์</t>
  </si>
  <si>
    <t>หมายเหตุประกอบงบแสดงฐานะการเงินเป็นส่วนหนึ่งของงบการเงินนี้</t>
  </si>
  <si>
    <t>หมายเหตุ</t>
  </si>
  <si>
    <t>หนี้สิน</t>
  </si>
  <si>
    <t>หนี้สินหมุนเวียน</t>
  </si>
  <si>
    <t>รายจ่ายค้างจ่าย</t>
  </si>
  <si>
    <t>เงินรับฝาก</t>
  </si>
  <si>
    <t>รวมหนี้สินหมุนเวียน</t>
  </si>
  <si>
    <t>เงินสะสม</t>
  </si>
  <si>
    <t>เงินทุนสำรองเงินสะสม</t>
  </si>
  <si>
    <t>รวมเงินสะสม</t>
  </si>
  <si>
    <t>รวมหนี้สินและเงินสะสม</t>
  </si>
  <si>
    <t>ผู้อำนวยการกองคลัง</t>
  </si>
  <si>
    <t>หมายเหตุประกอบงบแสดงฐานะการเงิน</t>
  </si>
  <si>
    <t>ข้อมูลทั่วไป</t>
  </si>
  <si>
    <t>ประเภททรัพย์สิน</t>
  </si>
  <si>
    <t>ราคาทรัพย์สิน</t>
  </si>
  <si>
    <t>ชื่อ</t>
  </si>
  <si>
    <t>จำนวนเงิน</t>
  </si>
  <si>
    <t>รายได้</t>
  </si>
  <si>
    <t>เงินกู้</t>
  </si>
  <si>
    <t>รวม</t>
  </si>
  <si>
    <t>คำอธิบาย</t>
  </si>
  <si>
    <t>เงินสด</t>
  </si>
  <si>
    <t>ชื่อ - สกุล  ผู้ยืม</t>
  </si>
  <si>
    <t>แหล่งเงิน</t>
  </si>
  <si>
    <t>รวมทั้งสิ้น</t>
  </si>
  <si>
    <t>โครงการ</t>
  </si>
  <si>
    <t>ประเภทลูกหนี้</t>
  </si>
  <si>
    <t>ประจำปี</t>
  </si>
  <si>
    <t>จำนวนราย</t>
  </si>
  <si>
    <t>ลูกหนี้ภาษีบำรุงท้องที่</t>
  </si>
  <si>
    <t>โครงการที่ยืม</t>
  </si>
  <si>
    <t>แผนงาน</t>
  </si>
  <si>
    <t>งาน</t>
  </si>
  <si>
    <t>หมวด</t>
  </si>
  <si>
    <t>ประเภท</t>
  </si>
  <si>
    <t>รายรับจริงสูงกว่ารายจ่ายจริง</t>
  </si>
  <si>
    <t xml:space="preserve">      (เงินทุนสำรองเงินสะสม)</t>
  </si>
  <si>
    <t>บวก</t>
  </si>
  <si>
    <t>รายรับจริงสูงกว่ารายจ่ายจริงหลังหักเงินทุนสำรองเงินสะสม</t>
  </si>
  <si>
    <t>หัก</t>
  </si>
  <si>
    <t>จ่ายขาดเงินสะสม</t>
  </si>
  <si>
    <t>2561</t>
  </si>
  <si>
    <t>ทั้งนี้  ได้รับอนุมัติให้จ่ายเงินสะสมที่อยู่ระหว่างดำเนินการจำนวน</t>
  </si>
  <si>
    <t>ประมาณการ</t>
  </si>
  <si>
    <t>งบกลาง</t>
  </si>
  <si>
    <t>ค่าใช้สอย</t>
  </si>
  <si>
    <t>รายจ่ายอื่น</t>
  </si>
  <si>
    <t>รายจ่าย</t>
  </si>
  <si>
    <t>บริหารงานทั่วไป</t>
  </si>
  <si>
    <t>การรักษาความสงบภายใน</t>
  </si>
  <si>
    <t>การศึกษา</t>
  </si>
  <si>
    <t>สาธารณสุข</t>
  </si>
  <si>
    <t>สังคมสงเคราะห์</t>
  </si>
  <si>
    <t>เคหะและชุมชน</t>
  </si>
  <si>
    <t>สร้างความเข้มแข็งของชุมชน</t>
  </si>
  <si>
    <t>การศาสนาวัฒนธรรมและนันทนาการ</t>
  </si>
  <si>
    <t>การเกษตร</t>
  </si>
  <si>
    <t>รายรับ</t>
  </si>
  <si>
    <t>ภาษีอากร</t>
  </si>
  <si>
    <t>ค่าธรรมเนียมค่าปรับและใบอนุญาต</t>
  </si>
  <si>
    <t>รายได้เบ็ดเตล็ด</t>
  </si>
  <si>
    <t>รายได้จากทุน</t>
  </si>
  <si>
    <t>เงินอุดหนุนทั่วไป</t>
  </si>
  <si>
    <t>รวมจ่ายจากเงินงบประมาณ</t>
  </si>
  <si>
    <t>รวมหนี้สิน</t>
  </si>
  <si>
    <t>เงินรับฝากภาษีหัก ณ ที่จ่าย</t>
  </si>
  <si>
    <t>เงินรับฝากค่าใช้จ่ายในการจัดเก็บภาษีบำรุงท้องที่ 5%</t>
  </si>
  <si>
    <t>เงินรับฝากส่วนลดในการจัดเก็บภาษีบำรุงท้องที่ 6%</t>
  </si>
  <si>
    <t>เงินรับฝากประกันสัญญา</t>
  </si>
  <si>
    <t>เงินรับฝากเงินทุนโครงการเศรษฐกิจชุมชน</t>
  </si>
  <si>
    <t>รวมจ่ายจากเงินอุดหนุนระบุวัตถุประสงค์/เฉพาะกิจ</t>
  </si>
  <si>
    <t>องค์กการบริหารส่วนตำบลบ้านกอก  อำเภอจัตุรัส  จังหวัดชัยภูมิ</t>
  </si>
  <si>
    <t>ปี 2561</t>
  </si>
  <si>
    <t>ประเภท ออมทรัพย์ เลขที่ 318-1-55840-0</t>
  </si>
  <si>
    <t>ประเภท ออมทรัพย์ เลขที่ 981-4-52961-3</t>
  </si>
  <si>
    <t>ประเภท กระแสรายวัน เลขที่ 318-6-01052-7</t>
  </si>
  <si>
    <t>ประเภท ออมทรัพย์ เลขที่ 01112-2-54362-0</t>
  </si>
  <si>
    <t>ประเภท ออมทรัพย์ เลขที่ 01112-2-69027-8</t>
  </si>
  <si>
    <t>ประเภท ออมทรัพย์ เลขที่ 051110336529</t>
  </si>
  <si>
    <t>-</t>
  </si>
  <si>
    <t>องค์การบริหารส่วนตำบลบ้านกอก  อำเภอจัตุรัส  จังหวัดชัยภูมิ</t>
  </si>
  <si>
    <t>นางละมุน       บุญสม</t>
  </si>
  <si>
    <t>กลุ่มอาชีพเลี้ยงโคเนื้อ ต.บ้านกอก ม.2</t>
  </si>
  <si>
    <t>น.ส.สำราญ    สิงห์ลา</t>
  </si>
  <si>
    <t>นายอุบล       สิงห์ลา</t>
  </si>
  <si>
    <t>ส่งเสริมอาชีพเกษตรกรรมทำนาปลูกข้าว ม.4</t>
  </si>
  <si>
    <t>นายบรรจง     สงกอก</t>
  </si>
  <si>
    <t>เลี้ยงไก่พื้นเมือง ม.5</t>
  </si>
  <si>
    <t>ส่งเสริมกลุ่มเอกสารเกษตรเพื่อเพิ่มผลผลิต ม.5</t>
  </si>
  <si>
    <t>นายบุญช่วย   มาภักดี</t>
  </si>
  <si>
    <t>เพิ่มประสิทธิภาพผู้ปลูกมันสำปะหลัง ม.6</t>
  </si>
  <si>
    <t>นายวิศิษฐ์      พิมพา</t>
  </si>
  <si>
    <t>ส่งเสริมสนับสนุนปัจจัยการผลิตผู้ปลูกข้าว ม.6</t>
  </si>
  <si>
    <t>นางผาสุข       มาภักดี</t>
  </si>
  <si>
    <t>ส่งเสริมอาชีพดอกไม้ประดิษฐ์ ม.6</t>
  </si>
  <si>
    <t>นางลาวัลย์     มุ่งพันกลาง</t>
  </si>
  <si>
    <t>ส่งเสริมอาชีพปลูกพริก ม.7</t>
  </si>
  <si>
    <t>นางละม่อม     มาอ่อง</t>
  </si>
  <si>
    <t>ส่งเสริมอาชีพปลูกอ้อยส่งโรงงาน ม.7</t>
  </si>
  <si>
    <t>นายสมพงษ์    เวหน</t>
  </si>
  <si>
    <t>เลี้ยงโคเนื้อ ส่งเสริมอาชีพเลี้ยงโคเนื้อ ม.8</t>
  </si>
  <si>
    <t>นายสมบัติ     สีแดง</t>
  </si>
  <si>
    <t>ส่งเสริมอาชีพมันสำปะหลัง ม.9</t>
  </si>
  <si>
    <t>ส่งเสริมอาชีพเกษตรชาวไร่อ้อย ม.9</t>
  </si>
  <si>
    <t>นางหอมจันทร์   ชาตรี</t>
  </si>
  <si>
    <t>ส่งเสริมอาชีพปลูกข้าว ม.10</t>
  </si>
  <si>
    <t>นางเพียร      เป้พินิจ</t>
  </si>
  <si>
    <t>แปรรูปผลผลิตทางการเกษตร ม.11</t>
  </si>
  <si>
    <t>นางตรึงจิตร   น้อยวิเศษ</t>
  </si>
  <si>
    <t>ส่งเสริมอาชีพปลูกพริก ม.11</t>
  </si>
  <si>
    <t>น.ส.กาญจนา   เกิดบ้านกอก</t>
  </si>
  <si>
    <t>ส่งเสริมอาชีพปลูกพริก ม.12</t>
  </si>
  <si>
    <t>นายอนันต์     สิงห์ลา</t>
  </si>
  <si>
    <t>ส่งเสริมอาชีพเศรษฐกิจชุมชน (กลุ่มผู้เลี้ยงสัตว์) ม.13</t>
  </si>
  <si>
    <t>นางสุพัตตรา   มาภักดี</t>
  </si>
  <si>
    <t>นายสมพงษ์   ผิวรักษา</t>
  </si>
  <si>
    <t>นายบัณฑิต    ดีสีนู</t>
  </si>
  <si>
    <t>นายมะลิ       โพธิ์ทอง</t>
  </si>
  <si>
    <t>ส่งเสริมอาชีพเลี้ยงหมู บ้านหนองไผ่ ม.15</t>
  </si>
  <si>
    <t>ส่งเสริมอาชีพจักสานเชือกร่ม ม.15</t>
  </si>
  <si>
    <t>นายเด่นรัก     จ่าแก้ว</t>
  </si>
  <si>
    <t>ส่งเสริมอาชีพเลี้ยงวัว ม.16</t>
  </si>
  <si>
    <t>นายสมพร     นารถสมบูรณ์</t>
  </si>
  <si>
    <t>ส่งเสริมอาชีพเกษตรกรไร่มันสำปะหลัง ม.16</t>
  </si>
  <si>
    <t>นายสานิตย์    แดงสุวรรณ</t>
  </si>
  <si>
    <t>กลุ่มเกาตรกรรม บ้านโนนทอง (เศรษฐกิจชุมชนปลูกข้าว)</t>
  </si>
  <si>
    <t>องค์การบริหารส่วนตำบลบ้านกอก อำเภอจัตุรัส จังหวัดชัยภูมิ</t>
  </si>
  <si>
    <t>งบประมาณ</t>
  </si>
  <si>
    <t>สำรองจ่าย</t>
  </si>
  <si>
    <t>โครงการซ่อมแซมถนนเพื่อการเกษตรภายในหมู่บ้าน ม.5,9,10,15</t>
  </si>
  <si>
    <t>โครงการซ่อมแซมถนนเพื่อการเกษตรภายในหมู่บ้าน ม.4,11,13</t>
  </si>
  <si>
    <t>รายจ่ายเพื่อให้ได้มาซึ่งบริการ</t>
  </si>
  <si>
    <t>จ้างเหมาบริการทำความสะอาดอาคารสถานที่ราชการ</t>
  </si>
  <si>
    <t>จ้างเหมาบริการปฏิบัติงานรักษาความปลอดภัย</t>
  </si>
  <si>
    <t>บริหารทั่วไปเกี่ยว</t>
  </si>
  <si>
    <t>จ้างเหมาบริการบุคคลปฏิบัติงานรักำจัดสิ่งปฏิกูลมูลฝอยฯ</t>
  </si>
  <si>
    <t>กับสาธารณสุข</t>
  </si>
  <si>
    <t>จัดซื้อหนัสือพิมพ์ประจำหมู่บ้าน</t>
  </si>
  <si>
    <t>จัดซื้อหนัสือพิมพ์ประจำสำนักงาน</t>
  </si>
  <si>
    <t>ก่อสร้างสิ่งสาธารณูปการ</t>
  </si>
  <si>
    <t>โครงการก่อสร้างถนน คสล.เลียบห้วยกอก ม.1</t>
  </si>
  <si>
    <t>โครงการก่อสร้างถนน คสล.สายบ้านนายสมาน ชาลีเครือ ม.10</t>
  </si>
  <si>
    <t>โครงการก่อสร้างถนน คสล.สายบ้านนายขอด  ทองจำรูญ ม.4</t>
  </si>
  <si>
    <t>โครงการก่อสร้างถนน คสล.สายบ้านนายปรีชา- สายมัสยิด ม.2</t>
  </si>
  <si>
    <t>โครงการก่อสร้างถนน คสล.สายบ้านนางหนูนิต  ชาติเผือก ม.5</t>
  </si>
  <si>
    <t>โครงการก่อสร้างถนน คสล.สายสี่แยกบ้านนายประจวบ-บ้านนายหน่อน ม.9</t>
  </si>
  <si>
    <t>โครงการก่อสร้างถนน คสล.สายบ้านนายชำนาญ -บ้านนางแว่น ม.7</t>
  </si>
  <si>
    <t>โครงการก่อสร้างถนน คสล.สายหน้าบ้านนายสมศรี -บ้านนางสมพร ม.14</t>
  </si>
  <si>
    <t>โครงการก่อสร้างถนน คสล.สายหน้าบ้านนายสุเมธ -บ้านนายหนู ม.17</t>
  </si>
  <si>
    <t>โครงการก่อสร้างถนน คสล.สายหน้าบ้านน.ส.มาริน -บ้านนายโฮ่ ม.17</t>
  </si>
  <si>
    <t>โครงการก่อสร้างถนน คสล.สายหน้าบ้านนายทรงเดช -บ้านนายแดง ม.13</t>
  </si>
  <si>
    <t>โครงการก่อสร้างถนน คสล.สายหน้าบ้านนายอำนาจ -บ้านสง่า ม.6</t>
  </si>
  <si>
    <t>โครงการก่อสร้างวาท่อระบายน้ำสายบ้านนายณรงค์ -สระใหม่ ม.3</t>
  </si>
  <si>
    <t>ค่าใช้จ่ายในการประเมินความพึงพอใจ ของ อบต.บ้านกอก</t>
  </si>
  <si>
    <t>ที่ดินและสิ่งก่อสร้าง</t>
  </si>
  <si>
    <t xml:space="preserve">                   รับเงินคืนค่ามัดจำรังวัดที่ดินสาธารณประโยชน์</t>
  </si>
  <si>
    <t xml:space="preserve">                   รับเงินคืนค่าตอบแทนอื่นเป็นกรณีพิเศษ (โบนัส)</t>
  </si>
  <si>
    <t xml:space="preserve">                   รับเงินค่าใช้จ่ายในการจัดเก็บภาษีบำรุงท้องที่ 5%</t>
  </si>
  <si>
    <t>2.  ลูกหนี้ค่าภาษี</t>
  </si>
  <si>
    <t>3.  ลูกหนี้อื่นๆ (นายจรัล  ชาลีวรรณ)</t>
  </si>
  <si>
    <t>4.  เงินสะสมที่สามารถนำไปใช้ได้</t>
  </si>
  <si>
    <t xml:space="preserve">เงินเดือน (ฝ่ายประจำ) </t>
  </si>
  <si>
    <t xml:space="preserve">ค่าครุภัณฑ์  </t>
  </si>
  <si>
    <t xml:space="preserve">เงินอุดหนุน </t>
  </si>
  <si>
    <t>รายการ</t>
  </si>
  <si>
    <t xml:space="preserve">รายจ่ายอื่น </t>
  </si>
  <si>
    <t>รายได้จากทรัพย์สิน</t>
  </si>
  <si>
    <t>ภาษีที่ได้รับจัดสรร</t>
  </si>
  <si>
    <t xml:space="preserve">ค่าวัสดุ  </t>
  </si>
  <si>
    <t xml:space="preserve">ค่าสาธารณูปโภค </t>
  </si>
  <si>
    <t xml:space="preserve">องค์การบริหารส่วนตำบลบ้านกอก  อำเภอจัตรัส  จังหวัดชัยภูมิ  </t>
  </si>
  <si>
    <t>หมายเหตุ 2 งบทรัพย์สิน</t>
  </si>
  <si>
    <t>แหล่งที่มาของทรัพย์สินทั้งหมด</t>
  </si>
  <si>
    <t xml:space="preserve"> 1.ที่ดิน</t>
  </si>
  <si>
    <t xml:space="preserve"> 3.อาคารเอนกประสงค์</t>
  </si>
  <si>
    <t>4.อาคารห้องประชุม</t>
  </si>
  <si>
    <t>5.อาคารโรงครัว</t>
  </si>
  <si>
    <t>6. อาคารอเนกประสงค์ (โรงจอดรถ)</t>
  </si>
  <si>
    <t>7. เสาธง</t>
  </si>
  <si>
    <t>9. ศาลพระภูมิ</t>
  </si>
  <si>
    <t>10. ห้องน้ำ</t>
  </si>
  <si>
    <t>12.โรงเก็บพัสดุ</t>
  </si>
  <si>
    <t>13.ประปาบาดาล</t>
  </si>
  <si>
    <t xml:space="preserve">14.ศูนย์พัฒนาเด็กเล็ก </t>
  </si>
  <si>
    <t>15.รั้วศูนย์พัฒนาเด็กเล็ก</t>
  </si>
  <si>
    <t xml:space="preserve">            2. ทรัพย์สินที่ได้มาจากแหล่งเงินกู้  ให้แสดงทรัพย์สินทุกประเภท</t>
  </si>
  <si>
    <t>งบแสดงผลการดำเนินงานที่จ่ายจากเงินรายรับ</t>
  </si>
  <si>
    <t xml:space="preserve">งบกลาง   </t>
  </si>
  <si>
    <t xml:space="preserve">เงินเดือน (ฝ่ายการเมือง) </t>
  </si>
  <si>
    <t xml:space="preserve">ค่าตอบแทน   </t>
  </si>
  <si>
    <t xml:space="preserve">ค่าใช้สอย     </t>
  </si>
  <si>
    <t xml:space="preserve">ค่าที่ดินและสิ่งก่อสร้าง </t>
  </si>
  <si>
    <t>องค์การบริหารส่วนตำบลบ้านกอก จัดตั้งตามประกาศกระทรวงมหาดไทย การจัดตั้งองค์การ</t>
  </si>
  <si>
    <t>บริหารส่วนตำบลบ้านกอก  เมื่อวันที่  19  มกราคม  พ.ศ.2539  สำนักงานตั้งอยู่เลขที่  13  หมู่  12  ตำบล</t>
  </si>
  <si>
    <t>บ้านกอก  อำเภอจัตุรัส  จังหวัดชัยภูมิ</t>
  </si>
  <si>
    <t>มีพื้นที่ในเขตตำบลบ้านกอกประมาณ  58,810  ไร่  หรือ  94  ตารางกิโลเมตร</t>
  </si>
  <si>
    <t>มีหมู่บ้านทั้งหมด  17  หมู่บ้าน  เขตพื้นที่ของตำบลบ้านกอก  จะมีพื้นที่ของเทศบาลตำบลจัตุรัส</t>
  </si>
  <si>
    <t>อยู่ตรงกลาง  จำนวน  3  หมู่บ้าน</t>
  </si>
  <si>
    <t>หมายเหตุ 1  สรุปนโยบายการบัญชีที่สำคัญ</t>
  </si>
  <si>
    <t>1.1 หลักเกณฑ์ในการจัดทำงบแสดงฐานะการเงิน</t>
  </si>
  <si>
    <t xml:space="preserve">         การบันทึกบัญชีเพื่อจัดทำงบแสดงฐานะทางการเงินเป็นไปตามเกณฑ์เงินสดและเกณฑ์</t>
  </si>
  <si>
    <t>คงค้างตามประกาศกระทรวงมหาดไทย  เรื่อง หลักเกณฑ์และวิธีการปฏิบัติการบันทึกบัญชี  การจัดทำทะเบียน</t>
  </si>
  <si>
    <t xml:space="preserve">องค์การบริหารส่วนตำบลบ้านกอก </t>
  </si>
  <si>
    <t>งบทรัพย์สิน</t>
  </si>
  <si>
    <t>(รายการรับเพิ่มและจำหน่าย)</t>
  </si>
  <si>
    <t>จำหน่าย</t>
  </si>
  <si>
    <t>ปรับปรุงเพิ่ม</t>
  </si>
  <si>
    <t>ปรับปรุงลด</t>
  </si>
  <si>
    <t>หลังปรับปรุง</t>
  </si>
  <si>
    <t>อสังหาริมทรัพย์</t>
  </si>
  <si>
    <t xml:space="preserve"> 2.อาคารห้องประชุมเอนกประสงค์ฯ</t>
  </si>
  <si>
    <t>8. เสาธง ศพด.บ้านทุ่งสว่างวัฒนา</t>
  </si>
  <si>
    <t>11. ห้องน้ำ ศพด.บ้านทุ่งสว่างวัฒนา</t>
  </si>
  <si>
    <t>รวมอสังหาริมทรัพย์</t>
  </si>
  <si>
    <t>สังหาริมทรัพย์</t>
  </si>
  <si>
    <t>1.ครุภัณฑ์ยานพาหนะและขนส่ง</t>
  </si>
  <si>
    <t>2.ครุภัณฑ์สำนักงาน</t>
  </si>
  <si>
    <t>3.ครุภัณฑ์การเกษตร</t>
  </si>
  <si>
    <t>4.ครุภัณฑ์การไฟฟ้าและวิทยุ</t>
  </si>
  <si>
    <t>5.ครุภัณฑ์สำรวจ</t>
  </si>
  <si>
    <t>6.ครุภัณฑ์งานบ้านงานครัว</t>
  </si>
  <si>
    <t>7.ครุภัณฑ์โฆษณาและเผยแพร่</t>
  </si>
  <si>
    <t>8.ครุภัณฑ์ดับเพลิง</t>
  </si>
  <si>
    <t>9.ครุภัณฑ์วิทยาศาสตร์หรือการแพทย์</t>
  </si>
  <si>
    <t>10.ครุภัณฑ์การศึกษา</t>
  </si>
  <si>
    <t>11.ครุภัณฑ์คอมพิวเตอร์</t>
  </si>
  <si>
    <t>12.ครุภัณฑ์การโยธา</t>
  </si>
  <si>
    <t>13.ครุภัณฑ์ก่อสร้าง</t>
  </si>
  <si>
    <t>14.ครุภัณฑ์สาธารณสุช</t>
  </si>
  <si>
    <t>15 ครุภัณฑ์เต๊นท์</t>
  </si>
  <si>
    <t>16. ครุภัณฑ์อื่น</t>
  </si>
  <si>
    <t>รวมสังหาริมทรัพย์</t>
  </si>
  <si>
    <t>ปลัดองค์การบริหารส่วนตำบล</t>
  </si>
  <si>
    <t>(นางนิศากร     แนวประเสริฐ)</t>
  </si>
  <si>
    <t xml:space="preserve">      ผู้อำนวยการกองคลัง</t>
  </si>
  <si>
    <t xml:space="preserve">      .............................................</t>
  </si>
  <si>
    <t xml:space="preserve"> (นายสุทธิศักดิ์       สังข์ทอง)</t>
  </si>
  <si>
    <t xml:space="preserve">  ..................................................</t>
  </si>
  <si>
    <t xml:space="preserve">               ..................................................</t>
  </si>
  <si>
    <t xml:space="preserve">             (นายสุทธิศักดิ์       สังข์ทอง)</t>
  </si>
  <si>
    <t xml:space="preserve">      ปลัดองค์การบริหารส่วนตำบล ปฏิบัติหน้าที่</t>
  </si>
  <si>
    <t xml:space="preserve">       นายกองค์การบริหารส่วนตำบลบ้านกอก</t>
  </si>
  <si>
    <t>ทุนทรัพย์สิน</t>
  </si>
  <si>
    <t xml:space="preserve"> อาคารห้องประชุม</t>
  </si>
  <si>
    <t xml:space="preserve"> อาคารอเนกประสงค์ (โรงจอดรถ)</t>
  </si>
  <si>
    <t xml:space="preserve"> เสาธง</t>
  </si>
  <si>
    <t xml:space="preserve">   อาคารเอนกประสงค์</t>
  </si>
  <si>
    <t xml:space="preserve"> เสาธงศูนย์พัฒนาเด็กเล็กบ้านทุ่งสว่างวัฒนา</t>
  </si>
  <si>
    <t xml:space="preserve"> ห้องน้ำ</t>
  </si>
  <si>
    <t xml:space="preserve"> ห้องน้ำศูนย์พัฒนาเด็กเล็กบ้านทุ่งสว่างวัฒนา</t>
  </si>
  <si>
    <t xml:space="preserve"> โรงเก็บพัสดุ</t>
  </si>
  <si>
    <t xml:space="preserve"> ประปาบาดาล</t>
  </si>
  <si>
    <t xml:space="preserve"> ศูนย์พัฒนาเด็กเล็ก </t>
  </si>
  <si>
    <t xml:space="preserve"> รั้วศูนย์พัฒนาเด็กเล็ก</t>
  </si>
  <si>
    <t xml:space="preserve">   ครุภัณฑ์ยานพาหนะและขนส่ง</t>
  </si>
  <si>
    <t xml:space="preserve">   ครุภัณฑ์สำนักงาน</t>
  </si>
  <si>
    <t xml:space="preserve">   ครุภัณฑ์การเกษตร</t>
  </si>
  <si>
    <t xml:space="preserve">   ครุภัณฑ์ไฟฟ้าและวิทยุ</t>
  </si>
  <si>
    <t xml:space="preserve">   ครุภัณฑ์งานบ้านงานครัว</t>
  </si>
  <si>
    <t xml:space="preserve">   ครุภัณฑ์ดับเพลิง</t>
  </si>
  <si>
    <t xml:space="preserve">   ครุภัณฑ์คอมพิวเตอร์</t>
  </si>
  <si>
    <t xml:space="preserve">   ครุภัณฑ์การโยธา</t>
  </si>
  <si>
    <t xml:space="preserve">   ครุภัณฑ์สาธารณสุข</t>
  </si>
  <si>
    <t xml:space="preserve">   ครุภัณฑ์เต๊นท์</t>
  </si>
  <si>
    <t xml:space="preserve">   ครุภัณฑ์อื่น</t>
  </si>
  <si>
    <t>โครงการเบี้ยยังชีพผู้พิการ ปี 2559</t>
  </si>
  <si>
    <t>กลุ่มแม่บ้านเกษตรกรโนนทอง ม.3</t>
  </si>
  <si>
    <t>กลุ่มส่งเสริมอาชีพปลูกผักบ้านมะเกลือ ม.13</t>
  </si>
  <si>
    <t>กลุ่มส่งเสริมการเกษตรไร่อ้อย ม.14</t>
  </si>
  <si>
    <t>กลุ่มเกษตรผู้ปลูกพริก บ้านสระสี่เหลี่ยม ม.14</t>
  </si>
  <si>
    <t>ก่อสร้างโครงสร้างพื้นฐาน</t>
  </si>
  <si>
    <t xml:space="preserve">                                        รวม</t>
  </si>
  <si>
    <t>ปรับปรุงลูกหนี้ภาษีบำรุงท้องที่</t>
  </si>
  <si>
    <t>ปรับปรุงบัญชีเงินรอคืนจังหวัด-เบี้ยยังชีพผู้สูงอายุ ปี 2559</t>
  </si>
  <si>
    <t>ปรับปรุงบัญชีเงินรอคืนจังหวัด-เบี้ยยังชีพผู้สูงพิการ ปี 2559</t>
  </si>
  <si>
    <t>รวมรายจ่าย</t>
  </si>
  <si>
    <t>รวมรายรับ</t>
  </si>
  <si>
    <t>รายรับสูงกว่าหรือ(ต่ำกว่า)รายจ่าย</t>
  </si>
  <si>
    <t>เงินอุดหนุนระบุวัตถุประสงค์/เฉพาะกิจ)</t>
  </si>
  <si>
    <t>(นางนิศากร          แนวประเสริฐ)</t>
  </si>
  <si>
    <t>ปลัดองค์การบริหารส่วนตำบลบ้านกอก</t>
  </si>
  <si>
    <t>(นายสุทธิศักดิ์     สังข์ทอง)</t>
  </si>
  <si>
    <t>ปลัดองค์การบริหารส่วนตำบล ปฏิบัติหน้าที่</t>
  </si>
  <si>
    <t xml:space="preserve">นายกองค์การบริหารส่วนตำบล </t>
  </si>
  <si>
    <t xml:space="preserve">      2561</t>
  </si>
  <si>
    <t>หมายเหตุ 3 เงินสดและเงินฝากธนาคาร</t>
  </si>
  <si>
    <t xml:space="preserve">เงินฝากธนาคาร </t>
  </si>
  <si>
    <t xml:space="preserve">กรุงไทย </t>
  </si>
  <si>
    <t>ธกส.</t>
  </si>
  <si>
    <t>ออมสิน</t>
  </si>
  <si>
    <t>เงินรอคืนจังหวัด - เบี้ยยังชีพผู้สูงอายุ ปี 2559</t>
  </si>
  <si>
    <t>เงินรอคืนจังหวัด - เบี้ยยังชีพผู้พิการ ปี 2559</t>
  </si>
  <si>
    <t>...............................................</t>
  </si>
  <si>
    <t>.............................................................</t>
  </si>
  <si>
    <t>1.  ลูกหหนี้-เงินสะสม (รายได้จากรัฐบาลค้างรับ)</t>
  </si>
  <si>
    <t xml:space="preserve">และรายงานการเงินขององค์กรปกครองส่วนท้องถิ่น ลงวันที่  20  มีนาคม  2558 และที่แก้ไขเพิ่มเติม (ฉบับที่ 2 )  </t>
  </si>
  <si>
    <t>ลงวันที่  27  มีนาคม  2561 และหนังสือสั่งการที่เกี่ยวข้อง</t>
  </si>
  <si>
    <t>ณ 30 กันยายน 2562</t>
  </si>
  <si>
    <t>ยกมาปี 61</t>
  </si>
  <si>
    <t>ปี 62</t>
  </si>
  <si>
    <t xml:space="preserve"> ปี 2561</t>
  </si>
  <si>
    <t>ปี 2562</t>
  </si>
  <si>
    <t xml:space="preserve"> สำหรับปีสิ้นสุด วันที่   30  กันยายน  2562</t>
  </si>
  <si>
    <t>สำหรับปี สิ้นสุดวันที่  ณ  วันที่   30  กันยายน  2562</t>
  </si>
  <si>
    <t>สำหรับปี  สิ้นสุดวันที่  30  กันยายน  2562</t>
  </si>
  <si>
    <t xml:space="preserve">   2561</t>
  </si>
  <si>
    <t xml:space="preserve">     2562</t>
  </si>
  <si>
    <t>จ้างเหมาบริการผู้ปฏิบัติงานสถานที่กลางศูนย์ช่วยเหลือประชาชนฯ</t>
  </si>
  <si>
    <t>โครงการก่อสร้างถนน คสล.ภายในหมู่บ้าน ม.15 (บ้านน.ส.มาริน)</t>
  </si>
  <si>
    <t>โครงการก่อสร้างถนน คสล.ภายในหมู่บ้าน ม.17(สามแยกศาลเจ้าพ่อฯ)</t>
  </si>
  <si>
    <t>โครงการก่อสร้างยกระดับถนนลูกรัง ม.5(นายสากล)-ฟาร์มสุกร ม.8</t>
  </si>
  <si>
    <t>โครงการก่อสร้างถนน คสล.สายบ้านนายสามารถ-บ้านนายสง่า ม.6</t>
  </si>
  <si>
    <t>อนุรักษ์แหล่งน้ำและป่าไม้</t>
  </si>
  <si>
    <t>โครงการก่อสร้างฝายน้ำล้นลำห้วยผา ม.9 จุดที่ 1</t>
  </si>
  <si>
    <t xml:space="preserve">      2562</t>
  </si>
  <si>
    <t>เงินรับฝาก-เงินกู้ยืมเพื่อการศึกษา (กยศ.)</t>
  </si>
  <si>
    <t>เงินรับฝาก-กองทุนหลักประกันสุขภาพ (สปสช.)</t>
  </si>
  <si>
    <t>เงินรับฝาก-โครงการบริหารงานของสถานที่กลางปฏิบัติการ-</t>
  </si>
  <si>
    <t>ร่วมในการช่วยเหลือประชาชนฯ</t>
  </si>
  <si>
    <t>ปี  2562</t>
  </si>
  <si>
    <t>เงินฝากกระทรวงการคลัง</t>
  </si>
  <si>
    <t>ที่ดิน</t>
  </si>
  <si>
    <t xml:space="preserve">    ที่ดินที่มีกรรมสิทธิ์</t>
  </si>
  <si>
    <t>อาคาร</t>
  </si>
  <si>
    <t xml:space="preserve">   อาคารสำนักงาน อบต.</t>
  </si>
  <si>
    <t>สิ่งปลูกสร้าง</t>
  </si>
  <si>
    <t>เงินที่มีผู้อุทิศให้</t>
  </si>
  <si>
    <t>รับโอน</t>
  </si>
  <si>
    <t>ฯลฯ</t>
  </si>
  <si>
    <t>ครุภัณฑ์</t>
  </si>
  <si>
    <t>หมายเหตุ 4 เงินฝากกระทรวงการคลัง</t>
  </si>
  <si>
    <t>หมายเหตุ  5 รายได้จากรัฐบาลค้างรับ</t>
  </si>
  <si>
    <t>หมายเหตุ  11  เงินสะสม</t>
  </si>
  <si>
    <t>สำหรับปี สิ้นสุด วันที่  30  กันยายน  2562</t>
  </si>
  <si>
    <t>มีจำนวนประชากรทั้งสิ้น   6,873  คน  ชาย  3,391  คน  หญิง  3,482  คน</t>
  </si>
  <si>
    <t>หมายเหตุ  6  ลูกหนี้ค่าภาษี</t>
  </si>
  <si>
    <t>หมายเหตุ  7 ลูกหนี้เงินทุนโครงการเศรษฐกิจ</t>
  </si>
  <si>
    <t>หมายเหตุ  8  ลูกหนี้อี่นๆ</t>
  </si>
  <si>
    <t>หมายเหตุ  9  รายจ่ายค้างจ่าย</t>
  </si>
  <si>
    <t>2562</t>
  </si>
  <si>
    <t>เงินสะสม  1  ตุลาคม 2561</t>
  </si>
  <si>
    <r>
      <rPr>
        <u/>
        <sz val="14"/>
        <color theme="1"/>
        <rFont val="TH SarabunPSK"/>
        <family val="2"/>
      </rPr>
      <t>หัก</t>
    </r>
    <r>
      <rPr>
        <sz val="14"/>
        <color theme="1"/>
        <rFont val="TH SarabunPSK"/>
        <family val="2"/>
      </rPr>
      <t xml:space="preserve">  15 % ของรายรับจริงสูงกว่ารายจ่ายจริง</t>
    </r>
  </si>
  <si>
    <t>รับคืนเงินสะสม</t>
  </si>
  <si>
    <t>เงินสะสม  30  กันยายน   2562</t>
  </si>
  <si>
    <t>เงินสะสม  30  กันยายน 2562  ประกอบด้วย</t>
  </si>
  <si>
    <t>ตั้งแต่วันที่  1  ตุลาคม  2561  ถึงวันที่  30  กันยายน  2562</t>
  </si>
  <si>
    <t>ณ  วันที่  30  กันยายน  2562</t>
  </si>
  <si>
    <t>หมายเหตุ  10 เงินรับฝาก</t>
  </si>
  <si>
    <t>เงินอุดหนุนทั่วไป - เบี้ยยังชีพผู้สูงอายุ ปี 2560</t>
  </si>
  <si>
    <t xml:space="preserve">         ลูกหนี้ชดใช้ค่าเสียหายในการเลือกตั้ง (นายจรัล)</t>
  </si>
  <si>
    <t xml:space="preserve">         รวม</t>
  </si>
  <si>
    <t>ประเภท เงินฝากประจำระยะสั้น 12 เดือน เลขที่ 310001595688</t>
  </si>
  <si>
    <t xml:space="preserve">            1. ทรัพย์สินที่ได้มาจากรายได้ เงินสะสม เงินทุนสำรองเงินสะสม เงินที่มีผู้อุทิศให้ และเงินอื่นใดยกเว้นเงินกู้ ให้แสดงทรัพย์สินที่เป็นกรรมสิทธิ์ขององค์กรปกครองส่วนท้องถิ่น</t>
  </si>
  <si>
    <t>และองค์กรปกครองส่วนท้องถิ่นใช้ประโยชน์โดยตรง  รวมทั้งทรัพย์สินที่ให้ยืมหรือเช่า ยกเว้นทรัพย์สินที่จัดไว้เพื่อเป็นการให้บริการสาธารณะ  เช่น ถนน สะพานลานกีฬา เป็นต้น</t>
  </si>
  <si>
    <t>เงินรอคืนจังหวัด - โครงการป้องกันและแก้ไขปัญหายาเสพติด 2559</t>
  </si>
  <si>
    <t>และจะเบิกจ่ายในปีงบประมาณต่อไป  ตามรายละเอียดแนบท้ายหมายเหตุ 11</t>
  </si>
  <si>
    <t>หมายเหตุ ในกรณีที่ไม่มีการปรับปรุงบัญชีโดยใช้ใบผ่านรายการบัญชีทั่วไป ไม่ต้องแสดงช่องใบผ่านรายการบัญชีทั่วไป</t>
  </si>
  <si>
    <t xml:space="preserve">          ............................................</t>
  </si>
  <si>
    <t>17. ครุภัณฑ์สนาม</t>
  </si>
  <si>
    <t xml:space="preserve">   ครุภัณฑ์สำรวจ</t>
  </si>
  <si>
    <t xml:space="preserve">   ครุภัณฑ์ก่อสร้าง</t>
  </si>
  <si>
    <t xml:space="preserve">   ครุภัณฑ์สนาม</t>
  </si>
  <si>
    <t xml:space="preserve">   ครุภัณฑ์โฆษณาและเผยแพร่</t>
  </si>
  <si>
    <t xml:space="preserve">  ปีงบประมาณ 2562  อบต.บ้านกอก  อำเภอจัตุรัส  จังหวัดชัยภูมิ  ได้ปิดบัญชีรายรับ - รายจ่าย</t>
  </si>
  <si>
    <t>แล้วกันยอดเงินสะสมประจำปีไว้ร้อยละ  15  เพื่อเป็นทุนสำรองเงินสะสม  เป็นไปตามระเบียบกระทรวงมหาดไทยว</t>
  </si>
  <si>
    <t xml:space="preserve">ว่าด้วยการรับเงิน การเบิกจ่ายเงิน การฝากเงิน การเก็บรักษาเงิน และการตรวจเงินขององค์กรปกครองส่วนท้องถิ่น </t>
  </si>
  <si>
    <t>(ฉบับที่ 4) พ.ศ.2561</t>
  </si>
  <si>
    <t xml:space="preserve">1.2 รายการเปิดเผยอื่นใด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</si>
</sst>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9" formatCode="_(* #,##0.00_);_(* \(#,##0.00\);_(* &quot;-&quot;??_);_(@_)"/>
  </numFmts>
  <fonts count="40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rgb="FF000000"/>
      <name val="Tahoma"/>
      <family val="2"/>
      <scheme val="minor"/>
    </font>
    <font>
      <b/>
      <sz val="16"/>
      <color rgb="FF000000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u/>
      <sz val="14"/>
      <color theme="1"/>
      <name val="TH SarabunPSK"/>
      <family val="2"/>
    </font>
    <font>
      <b/>
      <sz val="16"/>
      <name val="TH Niramit AS"/>
    </font>
    <font>
      <sz val="16"/>
      <color theme="1"/>
      <name val="TH Niramit AS"/>
    </font>
    <font>
      <b/>
      <sz val="16"/>
      <color theme="1"/>
      <name val="TH Niramit AS"/>
    </font>
    <font>
      <sz val="15"/>
      <color theme="1"/>
      <name val="TH Niramit AS"/>
    </font>
    <font>
      <sz val="11"/>
      <color theme="1"/>
      <name val="TH Niramit AS"/>
    </font>
    <font>
      <b/>
      <sz val="14"/>
      <name val="TH Niramit AS"/>
    </font>
    <font>
      <sz val="10"/>
      <name val="Arial"/>
      <family val="2"/>
    </font>
    <font>
      <sz val="14"/>
      <name val="TH Niramit AS"/>
    </font>
    <font>
      <b/>
      <sz val="14"/>
      <color theme="1"/>
      <name val="TH Niramit AS"/>
    </font>
    <font>
      <sz val="14"/>
      <color theme="1"/>
      <name val="TH Niramit AS"/>
    </font>
    <font>
      <sz val="13"/>
      <color theme="1"/>
      <name val="TH Niramit AS"/>
    </font>
    <font>
      <sz val="12"/>
      <color theme="1"/>
      <name val="TH Niramit AS"/>
    </font>
    <font>
      <b/>
      <sz val="10"/>
      <name val="TH Niramit AS"/>
    </font>
    <font>
      <sz val="10"/>
      <name val="TH Niramit AS"/>
    </font>
    <font>
      <sz val="9"/>
      <name val="TH Niramit AS"/>
    </font>
    <font>
      <sz val="9"/>
      <color theme="1"/>
      <name val="TH Niramit AS"/>
    </font>
    <font>
      <b/>
      <u/>
      <sz val="10"/>
      <name val="TH Niramit AS"/>
    </font>
    <font>
      <sz val="10"/>
      <color rgb="FFFF0000"/>
      <name val="TH Niramit AS"/>
    </font>
    <font>
      <sz val="12"/>
      <name val="TH Niramit AS"/>
    </font>
    <font>
      <b/>
      <sz val="15"/>
      <color theme="1"/>
      <name val="TH Niramit AS"/>
    </font>
    <font>
      <sz val="15"/>
      <name val="TH Niramit AS"/>
    </font>
    <font>
      <b/>
      <sz val="14"/>
      <color rgb="FF000000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u/>
      <sz val="14"/>
      <color theme="1"/>
      <name val="TH SarabunPSK"/>
      <family val="2"/>
    </font>
    <font>
      <i/>
      <u/>
      <sz val="14"/>
      <color theme="1"/>
      <name val="TH SarabunPSK"/>
      <family val="2"/>
    </font>
    <font>
      <b/>
      <sz val="12"/>
      <name val="TH Niramit AS"/>
    </font>
    <font>
      <sz val="10"/>
      <color theme="1"/>
      <name val="TH Niramit AS"/>
    </font>
    <font>
      <sz val="14"/>
      <color rgb="FFFF0000"/>
      <name val="TH Niramit AS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17" fillId="0" borderId="0" applyFont="0" applyFill="0" applyBorder="0" applyAlignment="0" applyProtection="0"/>
  </cellStyleXfs>
  <cellXfs count="272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43" fontId="2" fillId="0" borderId="0" xfId="1" applyFont="1"/>
    <xf numFmtId="43" fontId="2" fillId="0" borderId="0" xfId="1" applyFont="1" applyBorder="1"/>
    <xf numFmtId="43" fontId="2" fillId="0" borderId="2" xfId="1" applyFont="1" applyBorder="1"/>
    <xf numFmtId="43" fontId="3" fillId="0" borderId="3" xfId="1" applyFont="1" applyBorder="1"/>
    <xf numFmtId="43" fontId="3" fillId="0" borderId="0" xfId="1" applyFont="1" applyBorder="1"/>
    <xf numFmtId="0" fontId="3" fillId="0" borderId="0" xfId="0" applyFont="1" applyAlignment="1">
      <alignment horizontal="center" vertical="center"/>
    </xf>
    <xf numFmtId="43" fontId="3" fillId="0" borderId="1" xfId="1" applyFont="1" applyBorder="1"/>
    <xf numFmtId="43" fontId="3" fillId="0" borderId="4" xfId="1" applyFont="1" applyBorder="1"/>
    <xf numFmtId="43" fontId="3" fillId="0" borderId="0" xfId="1" applyFont="1" applyAlignment="1">
      <alignment horizontal="center"/>
    </xf>
    <xf numFmtId="43" fontId="3" fillId="0" borderId="0" xfId="1" applyFont="1" applyBorder="1" applyAlignment="1">
      <alignment horizontal="center"/>
    </xf>
    <xf numFmtId="43" fontId="6" fillId="0" borderId="0" xfId="1" applyFont="1" applyFill="1" applyBorder="1"/>
    <xf numFmtId="0" fontId="6" fillId="0" borderId="0" xfId="2" applyFont="1" applyFill="1" applyBorder="1"/>
    <xf numFmtId="0" fontId="7" fillId="0" borderId="0" xfId="2" applyFont="1" applyFill="1" applyBorder="1"/>
    <xf numFmtId="49" fontId="7" fillId="0" borderId="0" xfId="1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vertical="center" wrapText="1" readingOrder="1"/>
    </xf>
    <xf numFmtId="0" fontId="7" fillId="0" borderId="0" xfId="2" applyFont="1" applyFill="1" applyBorder="1" applyAlignment="1"/>
    <xf numFmtId="43" fontId="7" fillId="0" borderId="0" xfId="1" applyFont="1" applyFill="1" applyBorder="1" applyAlignment="1">
      <alignment horizontal="center" vertical="center"/>
    </xf>
    <xf numFmtId="49" fontId="7" fillId="0" borderId="0" xfId="1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2" applyFont="1" applyFill="1" applyBorder="1" applyAlignment="1">
      <alignment horizontal="center"/>
    </xf>
    <xf numFmtId="0" fontId="2" fillId="0" borderId="0" xfId="0" applyFont="1" applyAlignment="1">
      <alignment vertical="center" wrapText="1"/>
    </xf>
    <xf numFmtId="187" fontId="6" fillId="0" borderId="0" xfId="1" applyNumberFormat="1" applyFont="1" applyFill="1" applyBorder="1"/>
    <xf numFmtId="187" fontId="2" fillId="0" borderId="0" xfId="1" applyNumberFormat="1" applyFont="1"/>
    <xf numFmtId="187" fontId="7" fillId="0" borderId="0" xfId="1" applyNumberFormat="1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/>
    </xf>
    <xf numFmtId="43" fontId="3" fillId="2" borderId="5" xfId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187" fontId="3" fillId="2" borderId="5" xfId="1" applyNumberFormat="1" applyFont="1" applyFill="1" applyBorder="1" applyAlignment="1">
      <alignment horizontal="center" vertical="center" wrapText="1"/>
    </xf>
    <xf numFmtId="0" fontId="6" fillId="0" borderId="0" xfId="0" applyFont="1"/>
    <xf numFmtId="0" fontId="12" fillId="0" borderId="0" xfId="0" applyFont="1" applyFill="1"/>
    <xf numFmtId="0" fontId="15" fillId="0" borderId="0" xfId="0" applyFont="1" applyFill="1"/>
    <xf numFmtId="0" fontId="13" fillId="0" borderId="0" xfId="0" applyFont="1" applyFill="1"/>
    <xf numFmtId="43" fontId="13" fillId="0" borderId="5" xfId="1" applyFont="1" applyFill="1" applyBorder="1"/>
    <xf numFmtId="43" fontId="12" fillId="0" borderId="0" xfId="1" applyFont="1" applyFill="1"/>
    <xf numFmtId="0" fontId="27" fillId="0" borderId="13" xfId="0" applyFont="1" applyFill="1" applyBorder="1"/>
    <xf numFmtId="0" fontId="24" fillId="0" borderId="13" xfId="0" applyFont="1" applyFill="1" applyBorder="1"/>
    <xf numFmtId="0" fontId="24" fillId="0" borderId="11" xfId="0" applyFont="1" applyFill="1" applyBorder="1"/>
    <xf numFmtId="43" fontId="24" fillId="0" borderId="13" xfId="1" applyFont="1" applyFill="1" applyBorder="1"/>
    <xf numFmtId="43" fontId="24" fillId="0" borderId="11" xfId="1" applyFont="1" applyFill="1" applyBorder="1"/>
    <xf numFmtId="43" fontId="24" fillId="0" borderId="0" xfId="1" applyFont="1" applyFill="1"/>
    <xf numFmtId="43" fontId="24" fillId="0" borderId="5" xfId="0" applyNumberFormat="1" applyFont="1" applyFill="1" applyBorder="1"/>
    <xf numFmtId="0" fontId="24" fillId="0" borderId="0" xfId="0" applyFont="1" applyFill="1"/>
    <xf numFmtId="43" fontId="24" fillId="0" borderId="15" xfId="0" applyNumberFormat="1" applyFont="1" applyFill="1" applyBorder="1"/>
    <xf numFmtId="0" fontId="27" fillId="0" borderId="12" xfId="0" applyFont="1" applyFill="1" applyBorder="1"/>
    <xf numFmtId="0" fontId="24" fillId="0" borderId="12" xfId="0" applyFont="1" applyFill="1" applyBorder="1"/>
    <xf numFmtId="43" fontId="24" fillId="0" borderId="5" xfId="0" applyNumberFormat="1" applyFont="1" applyFill="1" applyBorder="1" applyAlignment="1"/>
    <xf numFmtId="43" fontId="24" fillId="0" borderId="5" xfId="1" applyFont="1" applyFill="1" applyBorder="1"/>
    <xf numFmtId="0" fontId="20" fillId="0" borderId="0" xfId="0" applyFont="1" applyFill="1"/>
    <xf numFmtId="43" fontId="23" fillId="0" borderId="0" xfId="1" applyFont="1" applyFill="1" applyAlignment="1">
      <alignment horizontal="center"/>
    </xf>
    <xf numFmtId="0" fontId="24" fillId="0" borderId="0" xfId="0" applyFont="1" applyFill="1" applyAlignment="1">
      <alignment horizontal="center"/>
    </xf>
    <xf numFmtId="43" fontId="24" fillId="0" borderId="0" xfId="0" applyNumberFormat="1" applyFont="1" applyFill="1"/>
    <xf numFmtId="43" fontId="15" fillId="0" borderId="0" xfId="0" applyNumberFormat="1" applyFont="1" applyFill="1"/>
    <xf numFmtId="43" fontId="24" fillId="0" borderId="15" xfId="1" applyFont="1" applyFill="1" applyBorder="1"/>
    <xf numFmtId="43" fontId="28" fillId="0" borderId="13" xfId="1" applyFont="1" applyFill="1" applyBorder="1"/>
    <xf numFmtId="0" fontId="32" fillId="0" borderId="0" xfId="0" applyNumberFormat="1" applyFont="1" applyFill="1" applyBorder="1" applyAlignment="1">
      <alignment vertical="center" wrapText="1" readingOrder="1"/>
    </xf>
    <xf numFmtId="0" fontId="33" fillId="0" borderId="0" xfId="2" applyFont="1" applyFill="1" applyBorder="1"/>
    <xf numFmtId="0" fontId="34" fillId="0" borderId="0" xfId="2" applyFont="1" applyFill="1" applyBorder="1" applyAlignment="1"/>
    <xf numFmtId="0" fontId="34" fillId="0" borderId="0" xfId="2" applyFont="1" applyFill="1" applyBorder="1"/>
    <xf numFmtId="43" fontId="33" fillId="0" borderId="0" xfId="1" applyFont="1" applyFill="1" applyBorder="1"/>
    <xf numFmtId="43" fontId="34" fillId="0" borderId="0" xfId="1" applyFont="1" applyFill="1" applyBorder="1" applyAlignment="1">
      <alignment horizontal="center" vertical="center"/>
    </xf>
    <xf numFmtId="43" fontId="8" fillId="0" borderId="3" xfId="1" applyFont="1" applyFill="1" applyBorder="1"/>
    <xf numFmtId="0" fontId="22" fillId="0" borderId="0" xfId="0" applyFont="1" applyFill="1"/>
    <xf numFmtId="0" fontId="37" fillId="0" borderId="5" xfId="0" applyFont="1" applyFill="1" applyBorder="1" applyAlignment="1">
      <alignment horizontal="center"/>
    </xf>
    <xf numFmtId="0" fontId="29" fillId="0" borderId="13" xfId="0" applyFont="1" applyFill="1" applyBorder="1" applyAlignment="1"/>
    <xf numFmtId="0" fontId="29" fillId="0" borderId="13" xfId="0" applyFont="1" applyFill="1" applyBorder="1" applyAlignment="1">
      <alignment horizontal="center" vertical="center"/>
    </xf>
    <xf numFmtId="43" fontId="22" fillId="0" borderId="13" xfId="1" applyFont="1" applyFill="1" applyBorder="1" applyAlignment="1">
      <alignment horizontal="center"/>
    </xf>
    <xf numFmtId="43" fontId="29" fillId="0" borderId="13" xfId="3" applyFont="1" applyFill="1" applyBorder="1" applyAlignment="1">
      <alignment horizontal="center" vertical="center"/>
    </xf>
    <xf numFmtId="43" fontId="29" fillId="0" borderId="13" xfId="3" applyFont="1" applyFill="1" applyBorder="1" applyAlignment="1">
      <alignment vertical="center"/>
    </xf>
    <xf numFmtId="43" fontId="29" fillId="0" borderId="13" xfId="3" applyFont="1" applyFill="1" applyBorder="1" applyAlignment="1"/>
    <xf numFmtId="43" fontId="29" fillId="0" borderId="14" xfId="3" applyFont="1" applyFill="1" applyBorder="1" applyAlignment="1">
      <alignment vertical="center"/>
    </xf>
    <xf numFmtId="43" fontId="37" fillId="0" borderId="5" xfId="1" applyFont="1" applyFill="1" applyBorder="1" applyAlignment="1"/>
    <xf numFmtId="43" fontId="37" fillId="0" borderId="5" xfId="3" applyFont="1" applyFill="1" applyBorder="1" applyAlignment="1"/>
    <xf numFmtId="43" fontId="37" fillId="0" borderId="5" xfId="3" applyFont="1" applyFill="1" applyBorder="1" applyAlignment="1">
      <alignment horizontal="center" vertical="center"/>
    </xf>
    <xf numFmtId="43" fontId="29" fillId="0" borderId="5" xfId="3" applyFont="1" applyFill="1" applyBorder="1" applyAlignment="1">
      <alignment horizontal="center"/>
    </xf>
    <xf numFmtId="43" fontId="29" fillId="0" borderId="12" xfId="3" applyFont="1" applyFill="1" applyBorder="1" applyAlignment="1"/>
    <xf numFmtId="43" fontId="29" fillId="0" borderId="14" xfId="3" applyFont="1" applyFill="1" applyBorder="1" applyAlignment="1"/>
    <xf numFmtId="43" fontId="37" fillId="0" borderId="14" xfId="3" applyFont="1" applyFill="1" applyBorder="1" applyAlignment="1"/>
    <xf numFmtId="43" fontId="37" fillId="0" borderId="16" xfId="3" applyFont="1" applyFill="1" applyBorder="1" applyAlignment="1"/>
    <xf numFmtId="43" fontId="29" fillId="0" borderId="16" xfId="3" applyFont="1" applyFill="1" applyBorder="1" applyAlignment="1"/>
    <xf numFmtId="0" fontId="29" fillId="0" borderId="0" xfId="0" applyFont="1" applyFill="1"/>
    <xf numFmtId="0" fontId="18" fillId="0" borderId="0" xfId="0" applyFont="1" applyFill="1"/>
    <xf numFmtId="43" fontId="18" fillId="0" borderId="13" xfId="1" applyFont="1" applyFill="1" applyBorder="1"/>
    <xf numFmtId="43" fontId="18" fillId="0" borderId="0" xfId="1" applyFont="1" applyFill="1"/>
    <xf numFmtId="0" fontId="3" fillId="2" borderId="16" xfId="0" applyFont="1" applyFill="1" applyBorder="1" applyAlignment="1">
      <alignment horizontal="center"/>
    </xf>
    <xf numFmtId="0" fontId="2" fillId="0" borderId="0" xfId="0" applyFont="1" applyFill="1"/>
    <xf numFmtId="0" fontId="2" fillId="0" borderId="20" xfId="0" applyFont="1" applyBorder="1"/>
    <xf numFmtId="0" fontId="2" fillId="0" borderId="20" xfId="0" applyFont="1" applyBorder="1" applyAlignment="1">
      <alignment horizontal="center"/>
    </xf>
    <xf numFmtId="187" fontId="2" fillId="0" borderId="20" xfId="1" applyNumberFormat="1" applyFont="1" applyBorder="1"/>
    <xf numFmtId="43" fontId="2" fillId="0" borderId="20" xfId="1" applyFont="1" applyBorder="1"/>
    <xf numFmtId="0" fontId="2" fillId="0" borderId="21" xfId="0" applyFont="1" applyBorder="1"/>
    <xf numFmtId="0" fontId="2" fillId="0" borderId="21" xfId="0" applyFont="1" applyBorder="1" applyAlignment="1">
      <alignment horizontal="center"/>
    </xf>
    <xf numFmtId="187" fontId="2" fillId="0" borderId="21" xfId="1" applyNumberFormat="1" applyFont="1" applyBorder="1"/>
    <xf numFmtId="43" fontId="2" fillId="0" borderId="21" xfId="1" applyFont="1" applyBorder="1"/>
    <xf numFmtId="0" fontId="2" fillId="0" borderId="22" xfId="0" applyFont="1" applyBorder="1"/>
    <xf numFmtId="0" fontId="2" fillId="0" borderId="22" xfId="0" applyFont="1" applyBorder="1" applyAlignment="1">
      <alignment horizontal="center"/>
    </xf>
    <xf numFmtId="187" fontId="2" fillId="0" borderId="22" xfId="1" applyNumberFormat="1" applyFont="1" applyBorder="1"/>
    <xf numFmtId="43" fontId="2" fillId="0" borderId="22" xfId="1" applyFont="1" applyBorder="1"/>
    <xf numFmtId="0" fontId="3" fillId="2" borderId="14" xfId="0" applyFont="1" applyFill="1" applyBorder="1" applyAlignment="1">
      <alignment horizontal="center"/>
    </xf>
    <xf numFmtId="187" fontId="3" fillId="2" borderId="14" xfId="1" applyNumberFormat="1" applyFont="1" applyFill="1" applyBorder="1"/>
    <xf numFmtId="43" fontId="3" fillId="2" borderId="14" xfId="1" applyFont="1" applyFill="1" applyBorder="1"/>
    <xf numFmtId="187" fontId="3" fillId="2" borderId="16" xfId="1" applyNumberFormat="1" applyFont="1" applyFill="1" applyBorder="1"/>
    <xf numFmtId="43" fontId="3" fillId="2" borderId="16" xfId="1" applyFont="1" applyFill="1" applyBorder="1"/>
    <xf numFmtId="0" fontId="20" fillId="0" borderId="21" xfId="0" applyFont="1" applyFill="1" applyBorder="1"/>
    <xf numFmtId="0" fontId="20" fillId="0" borderId="22" xfId="0" applyFont="1" applyFill="1" applyBorder="1"/>
    <xf numFmtId="43" fontId="9" fillId="0" borderId="0" xfId="1" applyFont="1" applyFill="1" applyBorder="1"/>
    <xf numFmtId="43" fontId="9" fillId="0" borderId="11" xfId="1" applyFont="1" applyFill="1" applyBorder="1"/>
    <xf numFmtId="43" fontId="18" fillId="0" borderId="10" xfId="1" applyFont="1" applyFill="1" applyBorder="1"/>
    <xf numFmtId="43" fontId="9" fillId="0" borderId="10" xfId="1" applyFont="1" applyFill="1" applyBorder="1"/>
    <xf numFmtId="43" fontId="18" fillId="0" borderId="8" xfId="3" applyFont="1" applyFill="1" applyBorder="1"/>
    <xf numFmtId="0" fontId="23" fillId="0" borderId="5" xfId="0" applyFont="1" applyFill="1" applyBorder="1" applyAlignment="1">
      <alignment horizontal="center"/>
    </xf>
    <xf numFmtId="43" fontId="2" fillId="0" borderId="0" xfId="1" applyFont="1" applyFill="1"/>
    <xf numFmtId="43" fontId="2" fillId="0" borderId="0" xfId="1" applyFont="1" applyFill="1" applyBorder="1"/>
    <xf numFmtId="43" fontId="8" fillId="0" borderId="29" xfId="1" applyFont="1" applyFill="1" applyBorder="1"/>
    <xf numFmtId="43" fontId="9" fillId="0" borderId="6" xfId="1" applyFont="1" applyFill="1" applyBorder="1"/>
    <xf numFmtId="43" fontId="9" fillId="0" borderId="17" xfId="1" applyFont="1" applyFill="1" applyBorder="1"/>
    <xf numFmtId="43" fontId="16" fillId="0" borderId="17" xfId="1" applyFont="1" applyFill="1" applyBorder="1" applyAlignment="1"/>
    <xf numFmtId="189" fontId="9" fillId="0" borderId="0" xfId="1" applyNumberFormat="1" applyFont="1" applyFill="1" applyBorder="1"/>
    <xf numFmtId="189" fontId="9" fillId="0" borderId="2" xfId="1" applyNumberFormat="1" applyFont="1" applyFill="1" applyBorder="1"/>
    <xf numFmtId="43" fontId="9" fillId="0" borderId="9" xfId="1" applyFont="1" applyFill="1" applyBorder="1"/>
    <xf numFmtId="0" fontId="9" fillId="0" borderId="10" xfId="0" applyFont="1" applyFill="1" applyBorder="1"/>
    <xf numFmtId="0" fontId="9" fillId="0" borderId="0" xfId="0" applyFont="1" applyFill="1" applyBorder="1"/>
    <xf numFmtId="43" fontId="9" fillId="0" borderId="0" xfId="1" applyFont="1" applyFill="1"/>
    <xf numFmtId="43" fontId="9" fillId="0" borderId="2" xfId="1" applyFont="1" applyFill="1" applyBorder="1"/>
    <xf numFmtId="0" fontId="2" fillId="0" borderId="14" xfId="0" applyFont="1" applyBorder="1"/>
    <xf numFmtId="0" fontId="2" fillId="0" borderId="14" xfId="0" applyFont="1" applyBorder="1" applyAlignment="1">
      <alignment horizontal="center"/>
    </xf>
    <xf numFmtId="187" fontId="2" fillId="0" borderId="14" xfId="1" applyNumberFormat="1" applyFont="1" applyBorder="1"/>
    <xf numFmtId="43" fontId="2" fillId="0" borderId="14" xfId="1" applyFont="1" applyBorder="1"/>
    <xf numFmtId="0" fontId="2" fillId="0" borderId="0" xfId="0" applyFont="1" applyFill="1" applyAlignment="1">
      <alignment horizontal="center" vertical="center"/>
    </xf>
    <xf numFmtId="0" fontId="16" fillId="0" borderId="0" xfId="2" applyFont="1" applyFill="1" applyBorder="1" applyAlignment="1">
      <alignment horizontal="center"/>
    </xf>
    <xf numFmtId="0" fontId="7" fillId="0" borderId="0" xfId="2" applyFont="1" applyFill="1" applyBorder="1" applyAlignment="1">
      <alignment horizontal="center"/>
    </xf>
    <xf numFmtId="43" fontId="23" fillId="0" borderId="0" xfId="1" applyFont="1" applyFill="1" applyBorder="1"/>
    <xf numFmtId="0" fontId="9" fillId="0" borderId="0" xfId="0" applyFont="1" applyFill="1"/>
    <xf numFmtId="0" fontId="18" fillId="0" borderId="10" xfId="0" applyFont="1" applyFill="1" applyBorder="1"/>
    <xf numFmtId="0" fontId="20" fillId="0" borderId="0" xfId="0" applyFont="1" applyFill="1" applyAlignment="1">
      <alignment horizontal="center"/>
    </xf>
    <xf numFmtId="0" fontId="37" fillId="0" borderId="19" xfId="0" applyFont="1" applyFill="1" applyBorder="1" applyAlignment="1">
      <alignment horizontal="center" vertical="center"/>
    </xf>
    <xf numFmtId="0" fontId="37" fillId="0" borderId="5" xfId="0" applyFont="1" applyFill="1" applyBorder="1" applyAlignment="1">
      <alignment horizontal="center" vertical="center"/>
    </xf>
    <xf numFmtId="0" fontId="37" fillId="0" borderId="10" xfId="0" applyFont="1" applyFill="1" applyBorder="1" applyAlignment="1">
      <alignment horizontal="left" vertical="center"/>
    </xf>
    <xf numFmtId="0" fontId="29" fillId="0" borderId="10" xfId="0" applyFont="1" applyFill="1" applyBorder="1" applyAlignment="1">
      <alignment horizontal="left" vertical="center"/>
    </xf>
    <xf numFmtId="0" fontId="29" fillId="0" borderId="10" xfId="0" applyFont="1" applyFill="1" applyBorder="1" applyAlignment="1">
      <alignment horizontal="left"/>
    </xf>
    <xf numFmtId="43" fontId="29" fillId="0" borderId="10" xfId="3" applyFont="1" applyFill="1" applyBorder="1" applyAlignment="1">
      <alignment horizontal="left"/>
    </xf>
    <xf numFmtId="43" fontId="20" fillId="0" borderId="0" xfId="1" applyFont="1" applyFill="1"/>
    <xf numFmtId="43" fontId="37" fillId="0" borderId="5" xfId="3" applyFont="1" applyFill="1" applyBorder="1" applyAlignment="1">
      <alignment horizontal="center"/>
    </xf>
    <xf numFmtId="43" fontId="37" fillId="0" borderId="6" xfId="3" applyFont="1" applyFill="1" applyBorder="1" applyAlignment="1">
      <alignment horizontal="left"/>
    </xf>
    <xf numFmtId="43" fontId="22" fillId="0" borderId="0" xfId="1" applyFont="1" applyFill="1"/>
    <xf numFmtId="43" fontId="37" fillId="0" borderId="18" xfId="3" applyFont="1" applyFill="1" applyBorder="1" applyAlignment="1">
      <alignment horizontal="center"/>
    </xf>
    <xf numFmtId="43" fontId="22" fillId="0" borderId="0" xfId="0" applyNumberFormat="1" applyFont="1" applyFill="1"/>
    <xf numFmtId="0" fontId="19" fillId="0" borderId="0" xfId="0" applyFont="1" applyFill="1"/>
    <xf numFmtId="0" fontId="19" fillId="0" borderId="0" xfId="0" applyFont="1" applyFill="1" applyAlignment="1">
      <alignment horizontal="center"/>
    </xf>
    <xf numFmtId="43" fontId="20" fillId="0" borderId="0" xfId="1" applyFont="1" applyFill="1" applyAlignment="1">
      <alignment horizontal="center"/>
    </xf>
    <xf numFmtId="43" fontId="20" fillId="0" borderId="2" xfId="1" applyFont="1" applyFill="1" applyBorder="1"/>
    <xf numFmtId="43" fontId="19" fillId="0" borderId="3" xfId="1" applyFont="1" applyFill="1" applyBorder="1"/>
    <xf numFmtId="43" fontId="20" fillId="0" borderId="3" xfId="1" applyFont="1" applyFill="1" applyBorder="1"/>
    <xf numFmtId="0" fontId="13" fillId="0" borderId="0" xfId="0" applyFont="1" applyFill="1" applyAlignment="1">
      <alignment horizontal="left"/>
    </xf>
    <xf numFmtId="0" fontId="13" fillId="0" borderId="5" xfId="0" applyFont="1" applyFill="1" applyBorder="1" applyAlignment="1">
      <alignment horizontal="center"/>
    </xf>
    <xf numFmtId="43" fontId="13" fillId="0" borderId="5" xfId="1" applyFont="1" applyFill="1" applyBorder="1" applyAlignment="1">
      <alignment horizontal="center"/>
    </xf>
    <xf numFmtId="0" fontId="12" fillId="0" borderId="23" xfId="0" applyFont="1" applyFill="1" applyBorder="1"/>
    <xf numFmtId="43" fontId="12" fillId="0" borderId="23" xfId="1" applyFont="1" applyFill="1" applyBorder="1"/>
    <xf numFmtId="43" fontId="12" fillId="0" borderId="21" xfId="1" applyFont="1" applyFill="1" applyBorder="1"/>
    <xf numFmtId="43" fontId="12" fillId="0" borderId="28" xfId="1" applyFont="1" applyFill="1" applyBorder="1"/>
    <xf numFmtId="0" fontId="13" fillId="0" borderId="0" xfId="0" applyFont="1" applyFill="1" applyBorder="1" applyAlignment="1">
      <alignment horizontal="right" vertical="center"/>
    </xf>
    <xf numFmtId="43" fontId="12" fillId="0" borderId="20" xfId="1" applyFont="1" applyFill="1" applyBorder="1"/>
    <xf numFmtId="43" fontId="12" fillId="0" borderId="22" xfId="1" applyFont="1" applyFill="1" applyBorder="1"/>
    <xf numFmtId="0" fontId="3" fillId="0" borderId="0" xfId="0" applyFont="1" applyFill="1"/>
    <xf numFmtId="43" fontId="3" fillId="0" borderId="3" xfId="1" applyFont="1" applyFill="1" applyBorder="1"/>
    <xf numFmtId="43" fontId="3" fillId="0" borderId="0" xfId="1" applyFont="1" applyFill="1"/>
    <xf numFmtId="0" fontId="30" fillId="0" borderId="0" xfId="0" applyFont="1" applyFill="1"/>
    <xf numFmtId="0" fontId="14" fillId="0" borderId="0" xfId="0" applyFont="1" applyFill="1"/>
    <xf numFmtId="43" fontId="31" fillId="0" borderId="0" xfId="1" applyNumberFormat="1" applyFont="1" applyFill="1"/>
    <xf numFmtId="0" fontId="20" fillId="0" borderId="5" xfId="0" applyFont="1" applyFill="1" applyBorder="1" applyAlignment="1">
      <alignment horizontal="center"/>
    </xf>
    <xf numFmtId="43" fontId="18" fillId="0" borderId="5" xfId="0" applyNumberFormat="1" applyFont="1" applyFill="1" applyBorder="1" applyAlignment="1">
      <alignment horizontal="center" vertical="center" wrapText="1"/>
    </xf>
    <xf numFmtId="43" fontId="18" fillId="0" borderId="21" xfId="1" applyNumberFormat="1" applyFont="1" applyFill="1" applyBorder="1"/>
    <xf numFmtId="43" fontId="18" fillId="0" borderId="16" xfId="1" applyNumberFormat="1" applyFont="1" applyFill="1" applyBorder="1"/>
    <xf numFmtId="0" fontId="20" fillId="0" borderId="20" xfId="0" applyFont="1" applyFill="1" applyBorder="1" applyAlignment="1">
      <alignment horizontal="left"/>
    </xf>
    <xf numFmtId="0" fontId="20" fillId="0" borderId="20" xfId="0" applyFont="1" applyFill="1" applyBorder="1"/>
    <xf numFmtId="43" fontId="18" fillId="0" borderId="20" xfId="1" applyNumberFormat="1" applyFont="1" applyFill="1" applyBorder="1"/>
    <xf numFmtId="0" fontId="20" fillId="0" borderId="21" xfId="0" applyFont="1" applyFill="1" applyBorder="1" applyAlignment="1">
      <alignment horizontal="left"/>
    </xf>
    <xf numFmtId="0" fontId="22" fillId="0" borderId="21" xfId="0" applyFont="1" applyFill="1" applyBorder="1"/>
    <xf numFmtId="43" fontId="18" fillId="0" borderId="22" xfId="1" applyNumberFormat="1" applyFont="1" applyFill="1" applyBorder="1"/>
    <xf numFmtId="0" fontId="21" fillId="0" borderId="21" xfId="0" applyFont="1" applyFill="1" applyBorder="1"/>
    <xf numFmtId="0" fontId="3" fillId="0" borderId="0" xfId="0" applyFont="1" applyFill="1" applyAlignment="1">
      <alignment horizontal="center"/>
    </xf>
    <xf numFmtId="0" fontId="9" fillId="0" borderId="6" xfId="0" applyFont="1" applyFill="1" applyBorder="1"/>
    <xf numFmtId="0" fontId="9" fillId="0" borderId="17" xfId="0" applyFont="1" applyFill="1" applyBorder="1"/>
    <xf numFmtId="43" fontId="16" fillId="0" borderId="7" xfId="1" applyFont="1" applyFill="1" applyBorder="1" applyAlignment="1"/>
    <xf numFmtId="0" fontId="10" fillId="0" borderId="10" xfId="0" applyFont="1" applyFill="1" applyBorder="1"/>
    <xf numFmtId="0" fontId="18" fillId="0" borderId="0" xfId="0" applyFont="1" applyFill="1" applyBorder="1"/>
    <xf numFmtId="0" fontId="9" fillId="0" borderId="8" xfId="0" applyFont="1" applyFill="1" applyBorder="1"/>
    <xf numFmtId="0" fontId="9" fillId="0" borderId="2" xfId="0" applyFont="1" applyFill="1" applyBorder="1"/>
    <xf numFmtId="43" fontId="9" fillId="0" borderId="8" xfId="1" applyFont="1" applyFill="1" applyBorder="1"/>
    <xf numFmtId="49" fontId="8" fillId="0" borderId="0" xfId="1" applyNumberFormat="1" applyFont="1" applyFill="1" applyAlignment="1">
      <alignment horizontal="center"/>
    </xf>
    <xf numFmtId="43" fontId="8" fillId="0" borderId="0" xfId="1" applyFont="1" applyFill="1"/>
    <xf numFmtId="43" fontId="9" fillId="0" borderId="0" xfId="1" applyFont="1" applyFill="1" applyAlignment="1">
      <alignment horizontal="center"/>
    </xf>
    <xf numFmtId="0" fontId="36" fillId="0" borderId="0" xfId="0" applyFont="1" applyFill="1"/>
    <xf numFmtId="43" fontId="23" fillId="0" borderId="16" xfId="1" applyFont="1" applyFill="1" applyBorder="1"/>
    <xf numFmtId="0" fontId="28" fillId="0" borderId="0" xfId="0" applyFont="1" applyFill="1"/>
    <xf numFmtId="0" fontId="19" fillId="0" borderId="14" xfId="0" applyFont="1" applyFill="1" applyBorder="1" applyAlignment="1">
      <alignment horizontal="center"/>
    </xf>
    <xf numFmtId="0" fontId="19" fillId="0" borderId="12" xfId="0" applyFont="1" applyFill="1" applyBorder="1"/>
    <xf numFmtId="49" fontId="20" fillId="0" borderId="5" xfId="1" applyNumberFormat="1" applyFont="1" applyFill="1" applyBorder="1" applyAlignment="1">
      <alignment horizontal="center"/>
    </xf>
    <xf numFmtId="0" fontId="20" fillId="0" borderId="12" xfId="0" applyFont="1" applyFill="1" applyBorder="1"/>
    <xf numFmtId="0" fontId="16" fillId="0" borderId="10" xfId="0" applyFont="1" applyFill="1" applyBorder="1" applyAlignment="1">
      <alignment vertical="top"/>
    </xf>
    <xf numFmtId="43" fontId="20" fillId="0" borderId="13" xfId="1" applyFont="1" applyFill="1" applyBorder="1"/>
    <xf numFmtId="0" fontId="20" fillId="0" borderId="13" xfId="0" applyFont="1" applyFill="1" applyBorder="1"/>
    <xf numFmtId="0" fontId="18" fillId="0" borderId="10" xfId="0" applyFont="1" applyFill="1" applyBorder="1" applyAlignment="1">
      <alignment horizontal="left" vertical="center"/>
    </xf>
    <xf numFmtId="0" fontId="16" fillId="0" borderId="10" xfId="0" applyFont="1" applyFill="1" applyBorder="1" applyAlignment="1">
      <alignment horizontal="left" vertical="center"/>
    </xf>
    <xf numFmtId="0" fontId="18" fillId="0" borderId="10" xfId="0" applyFont="1" applyFill="1" applyBorder="1" applyAlignment="1">
      <alignment horizontal="left"/>
    </xf>
    <xf numFmtId="43" fontId="18" fillId="0" borderId="10" xfId="1" applyFont="1" applyFill="1" applyBorder="1" applyAlignment="1">
      <alignment horizontal="left"/>
    </xf>
    <xf numFmtId="43" fontId="18" fillId="0" borderId="10" xfId="3" applyFont="1" applyFill="1" applyBorder="1" applyAlignment="1">
      <alignment horizontal="left"/>
    </xf>
    <xf numFmtId="43" fontId="18" fillId="0" borderId="13" xfId="1" applyFont="1" applyFill="1" applyBorder="1" applyAlignment="1">
      <alignment horizontal="center"/>
    </xf>
    <xf numFmtId="43" fontId="39" fillId="0" borderId="13" xfId="1" applyFont="1" applyFill="1" applyBorder="1"/>
    <xf numFmtId="0" fontId="19" fillId="0" borderId="13" xfId="0" applyFont="1" applyFill="1" applyBorder="1"/>
    <xf numFmtId="0" fontId="20" fillId="0" borderId="14" xfId="0" applyFont="1" applyFill="1" applyBorder="1"/>
    <xf numFmtId="43" fontId="19" fillId="0" borderId="16" xfId="0" applyNumberFormat="1" applyFont="1" applyFill="1" applyBorder="1"/>
    <xf numFmtId="43" fontId="20" fillId="0" borderId="0" xfId="0" applyNumberFormat="1" applyFont="1" applyFill="1"/>
    <xf numFmtId="43" fontId="29" fillId="0" borderId="8" xfId="3" applyFont="1" applyFill="1" applyBorder="1" applyAlignment="1">
      <alignment horizontal="left"/>
    </xf>
    <xf numFmtId="43" fontId="16" fillId="0" borderId="10" xfId="1" applyFont="1" applyFill="1" applyBorder="1"/>
    <xf numFmtId="43" fontId="18" fillId="0" borderId="10" xfId="1" applyFont="1" applyFill="1" applyBorder="1" applyAlignment="1">
      <alignment horizontal="center"/>
    </xf>
    <xf numFmtId="43" fontId="16" fillId="0" borderId="13" xfId="1" applyFont="1" applyFill="1" applyBorder="1"/>
    <xf numFmtId="43" fontId="16" fillId="0" borderId="16" xfId="1" applyFont="1" applyFill="1" applyBorder="1" applyAlignment="1">
      <alignment horizontal="center"/>
    </xf>
    <xf numFmtId="0" fontId="16" fillId="0" borderId="0" xfId="0" applyFont="1" applyFill="1"/>
    <xf numFmtId="49" fontId="18" fillId="0" borderId="5" xfId="1" applyNumberFormat="1" applyFont="1" applyFill="1" applyBorder="1" applyAlignment="1">
      <alignment horizontal="center"/>
    </xf>
    <xf numFmtId="43" fontId="16" fillId="0" borderId="16" xfId="1" applyFont="1" applyFill="1" applyBorder="1"/>
    <xf numFmtId="0" fontId="18" fillId="0" borderId="22" xfId="0" applyFont="1" applyFill="1" applyBorder="1"/>
    <xf numFmtId="0" fontId="3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43" fontId="16" fillId="0" borderId="6" xfId="1" applyFont="1" applyFill="1" applyBorder="1" applyAlignment="1">
      <alignment horizontal="center" vertical="center" wrapText="1"/>
    </xf>
    <xf numFmtId="43" fontId="16" fillId="0" borderId="7" xfId="1" applyFont="1" applyFill="1" applyBorder="1" applyAlignment="1">
      <alignment horizontal="center" vertical="center" wrapText="1"/>
    </xf>
    <xf numFmtId="43" fontId="16" fillId="0" borderId="8" xfId="1" applyFont="1" applyFill="1" applyBorder="1" applyAlignment="1">
      <alignment horizontal="center" vertical="center" wrapText="1"/>
    </xf>
    <xf numFmtId="43" fontId="16" fillId="0" borderId="9" xfId="1" applyFont="1" applyFill="1" applyBorder="1" applyAlignment="1">
      <alignment horizontal="center" vertical="center" wrapText="1"/>
    </xf>
    <xf numFmtId="0" fontId="19" fillId="0" borderId="19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0" fontId="37" fillId="0" borderId="0" xfId="0" applyFont="1" applyFill="1" applyAlignment="1">
      <alignment horizontal="center" vertical="center"/>
    </xf>
    <xf numFmtId="0" fontId="37" fillId="0" borderId="0" xfId="0" applyFont="1" applyFill="1" applyBorder="1" applyAlignment="1">
      <alignment horizontal="center" vertical="center"/>
    </xf>
    <xf numFmtId="0" fontId="37" fillId="0" borderId="2" xfId="0" applyFont="1" applyFill="1" applyBorder="1" applyAlignment="1">
      <alignment horizontal="center" vertical="center"/>
    </xf>
    <xf numFmtId="0" fontId="16" fillId="0" borderId="0" xfId="0" applyNumberFormat="1" applyFont="1" applyFill="1" applyBorder="1" applyAlignment="1">
      <alignment horizontal="center" vertical="center" wrapText="1" readingOrder="1"/>
    </xf>
    <xf numFmtId="0" fontId="16" fillId="0" borderId="0" xfId="2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 vertical="center" wrapText="1" readingOrder="1"/>
    </xf>
    <xf numFmtId="0" fontId="5" fillId="0" borderId="0" xfId="0" applyNumberFormat="1" applyFont="1" applyFill="1" applyBorder="1" applyAlignment="1">
      <alignment horizontal="center" vertical="center" wrapText="1" readingOrder="1"/>
    </xf>
    <xf numFmtId="0" fontId="7" fillId="0" borderId="0" xfId="2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12" fillId="0" borderId="26" xfId="0" applyFont="1" applyFill="1" applyBorder="1" applyAlignment="1"/>
    <xf numFmtId="0" fontId="12" fillId="0" borderId="27" xfId="0" applyFont="1" applyFill="1" applyBorder="1" applyAlignment="1"/>
    <xf numFmtId="0" fontId="12" fillId="0" borderId="23" xfId="0" applyFont="1" applyFill="1" applyBorder="1" applyAlignment="1"/>
    <xf numFmtId="0" fontId="11" fillId="0" borderId="0" xfId="0" applyFont="1" applyFill="1" applyAlignment="1">
      <alignment horizontal="center" vertical="center" wrapText="1"/>
    </xf>
    <xf numFmtId="0" fontId="13" fillId="0" borderId="5" xfId="0" applyFont="1" applyFill="1" applyBorder="1" applyAlignment="1">
      <alignment horizontal="center"/>
    </xf>
    <xf numFmtId="0" fontId="12" fillId="0" borderId="24" xfId="0" applyFont="1" applyFill="1" applyBorder="1" applyAlignment="1"/>
    <xf numFmtId="0" fontId="12" fillId="0" borderId="25" xfId="0" applyFont="1" applyFill="1" applyBorder="1" applyAlignment="1"/>
    <xf numFmtId="0" fontId="13" fillId="0" borderId="19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right" vertical="center"/>
    </xf>
    <xf numFmtId="0" fontId="13" fillId="0" borderId="15" xfId="0" applyFont="1" applyFill="1" applyBorder="1" applyAlignment="1">
      <alignment horizontal="right" vertical="center"/>
    </xf>
    <xf numFmtId="0" fontId="19" fillId="0" borderId="5" xfId="0" applyFont="1" applyFill="1" applyBorder="1" applyAlignment="1">
      <alignment horizontal="center" vertical="center"/>
    </xf>
    <xf numFmtId="0" fontId="32" fillId="0" borderId="0" xfId="0" applyNumberFormat="1" applyFont="1" applyFill="1" applyBorder="1" applyAlignment="1">
      <alignment horizontal="center" vertical="center" wrapText="1" readingOrder="1"/>
    </xf>
    <xf numFmtId="0" fontId="34" fillId="0" borderId="0" xfId="2" applyFont="1" applyFill="1" applyBorder="1" applyAlignment="1">
      <alignment horizontal="center"/>
    </xf>
    <xf numFmtId="49" fontId="8" fillId="0" borderId="5" xfId="1" applyNumberFormat="1" applyFont="1" applyFill="1" applyBorder="1" applyAlignment="1">
      <alignment horizontal="center"/>
    </xf>
    <xf numFmtId="0" fontId="23" fillId="0" borderId="17" xfId="0" applyFont="1" applyFill="1" applyBorder="1" applyAlignment="1">
      <alignment horizontal="left" vertical="center"/>
    </xf>
    <xf numFmtId="0" fontId="24" fillId="0" borderId="17" xfId="0" applyFont="1" applyFill="1" applyBorder="1" applyAlignment="1">
      <alignment horizontal="left" vertical="center"/>
    </xf>
    <xf numFmtId="0" fontId="24" fillId="0" borderId="12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center" vertical="center"/>
    </xf>
    <xf numFmtId="0" fontId="25" fillId="0" borderId="12" xfId="0" applyFont="1" applyFill="1" applyBorder="1" applyAlignment="1">
      <alignment horizontal="center" vertical="center" wrapText="1"/>
    </xf>
    <xf numFmtId="0" fontId="26" fillId="0" borderId="14" xfId="0" applyFont="1" applyFill="1" applyBorder="1" applyAlignment="1">
      <alignment horizontal="center" vertical="center" wrapText="1"/>
    </xf>
    <xf numFmtId="0" fontId="38" fillId="0" borderId="14" xfId="0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"/>
    </xf>
  </cellXfs>
  <cellStyles count="4">
    <cellStyle name="เครื่องหมายจุลภาค" xfId="1" builtinId="3"/>
    <cellStyle name="เครื่องหมายจุลภาค 2" xfId="3"/>
    <cellStyle name="ปกติ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591;&#3610;&#3649;&#3626;&#3604;&#3591;&#3600;&#3634;&#3609;&#3632;&#3585;&#3634;&#3619;&#3648;&#3591;&#3636;&#3609;%20&#3611;&#3637;%202561%20(&#3611;&#3619;&#3633;&#3610;&#3611;&#3619;&#3640;&#3591;&#3591;&#3610;&#3605;&#3634;&#3617;%20&#3626;&#3605;&#3591;.%20&#3648;&#3586;&#3657;&#3634;&#3605;&#3619;&#3623;&#3592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1;&#3637;&#3604;&#3591;&#3610;&#3611;&#3637;&#3591;&#3610;&#3611;&#3619;&#3632;&#3617;&#3634;&#3603;%202561/&#3591;&#3610;&#3607;&#3604;&#3621;&#3629;&#3591;%202561/&#3611;&#3636;&#3604;&#3591;&#3610;&#3649;&#3626;&#3604;&#3591;&#3600;&#3634;&#3609;&#3632;&#3585;&#3634;&#3619;&#3648;&#3591;&#3636;&#3609;%20&#3611;&#3637;%202561%20(&#3610;&#3633;&#3609;&#3607;&#3638;&#3585;&#3629;&#3633;&#3605;&#3650;&#3609;&#3617;&#3633;&#3605;&#3636;).1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1;&#3636;&#3604;&#3591;&#3610;&#3649;&#3626;&#3604;&#3591;&#3600;&#3634;&#3609;&#3632;&#3585;&#3634;&#3619;&#3648;&#3591;&#3636;&#3609;%20&#3611;&#3637;%20256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งบทดลอง(ก่อนปิดบัญชี)"/>
      <sheetName val="งบทดลอง(หลังปิดบัญชี)"/>
      <sheetName val="งบแสดงฐานะ"/>
      <sheetName val="ข้อมูลทั่วไป"/>
      <sheetName val="เหตุ2"/>
      <sheetName val="Sheet1"/>
      <sheetName val="หมายเหตุ 3,4"/>
      <sheetName val="เหตุ5"/>
      <sheetName val="เหตุ6"/>
      <sheetName val="เหตุ7"/>
      <sheetName val="เหตุ8"/>
      <sheetName val="เหตุ9"/>
      <sheetName val="เหตุ10"/>
      <sheetName val="เหตุ 10.1"/>
      <sheetName val="บริหารงานทั่วไป"/>
      <sheetName val="รักษาความสงบฯ"/>
      <sheetName val="การศึกษา"/>
      <sheetName val="สาธารณสุข"/>
      <sheetName val="สังคมสงเคราะห์"/>
      <sheetName val="เคหะและชุมชน"/>
      <sheetName val="สร้างความเข้มแข็งของชุมชน"/>
      <sheetName val="การศาสนาฯ"/>
      <sheetName val="การเกษตร"/>
      <sheetName val="งบกลาง"/>
      <sheetName val="จ่ายจากแผนงานรวม"/>
      <sheetName val="รายจ่ายจากสะสม"/>
      <sheetName val="รายจ่ายจากทุนสำรอง"/>
      <sheetName val="รายจ่ายจากเงินกู้"/>
      <sheetName val="งบแสดงผลจ่ายจากรายรับ"/>
      <sheetName val="จ่ายจากเงินรายรับและเงินสะสม"/>
      <sheetName val="แสดงรับจ่ายจากสะสมทุนสะสม"/>
      <sheetName val="แสดงรับจ่ายจากสะสมและกู้"/>
      <sheetName val="1.ครุภัณฑ์"/>
      <sheetName val="2.ที่ดินและสิ่งก่อสร้าง"/>
      <sheetName val="Sheet2"/>
      <sheetName val="Sheet3"/>
      <sheetName val="ใบผ่านรายการทั่วไป"/>
    </sheetNames>
    <sheetDataSet>
      <sheetData sheetId="0"/>
      <sheetData sheetId="1"/>
      <sheetData sheetId="2">
        <row r="1">
          <cell r="A1" t="str">
            <v>องค์การบริหารส่วนตำบลบ้านกอก  อำเภอจัตุรัส  จังหวัดชัยภูมิ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ใบผ่านทั่วไป(ก่อนปิด)"/>
      <sheetName val="งบทดลองก่อนการปรับปรุง"/>
      <sheetName val="งบทดลองหลังปรับปรุง"/>
      <sheetName val="งบทรัพย์สินใหม่"/>
      <sheetName val="งบแสดงฐานะการเงิน1"/>
      <sheetName val="หมายเหตุ2งบทรัพย์สิน"/>
      <sheetName val="เงินฝากธนาคารและรายได้ค้างรับ"/>
      <sheetName val="ลูกหนี้เงินยืม"/>
      <sheetName val="ลูกหนี้รายได้อื่น ๆ"/>
      <sheetName val="ลูกหนี้เงินทุนเศรษฐกิจชุมชน"/>
      <sheetName val="ลูกหนี้อื่น ๆ"/>
      <sheetName val="ลูกหนี้เงินยืมเงินสะสม"/>
      <sheetName val="รายจ่ายค้างจ่าย"/>
      <sheetName val="ฎีกาค้างจ่าย"/>
      <sheetName val="เงินรับฝาก"/>
      <sheetName val="เจ้าหนี้เงินกู้"/>
      <sheetName val="เงินสะสม"/>
      <sheetName val="เงินสะสม (แบบใหม่)"/>
      <sheetName val="รายละเอียดแนบท้าย หมายเหตุ 21"/>
      <sheetName val="เงินทุนสำรองเงินสะสม"/>
      <sheetName val="แนบท้ายหมายเหตุ 22"/>
      <sheetName val="จ่ายจากเงินทุนสำรองจ่าย"/>
      <sheetName val="จ่ายจากเงินสะสม"/>
      <sheetName val="รายจ่ายตามแผนงานรวม"/>
      <sheetName val="งบแสดงจากเงินรายรับ"/>
      <sheetName val="งบแสดงจากเงินรายรับและสะสม"/>
      <sheetName val="งบแสดงจากเงินทุนสำรองเงินสะสม"/>
      <sheetName val="งบรับ-จ่ายรวมเงินอุดหนุน"/>
      <sheetName val="สรุปรายจ่ายตามงบประมาณ "/>
      <sheetName val="แผนงานงบกลาง"/>
      <sheetName val="แผนบริหารงานทั่วไป"/>
      <sheetName val="การรักษาความสงบภายใน"/>
      <sheetName val="แผนการศึกษา"/>
      <sheetName val="สาธารณสุข"/>
      <sheetName val="สังคมสงเคราะห์"/>
      <sheetName val="เคหะและชุมชน"/>
      <sheetName val="สร้างความเข้มแข็งของชุมชน"/>
      <sheetName val="ศาสนาวัฒนธรรม"/>
      <sheetName val="การเกษตร"/>
      <sheetName val="หมายเหตุประกอบงบ"/>
      <sheetName val="กระดาษทำการ 61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9">
          <cell r="D9">
            <v>4663117</v>
          </cell>
        </row>
        <row r="17">
          <cell r="D17">
            <v>0</v>
          </cell>
        </row>
      </sheetData>
      <sheetData sheetId="24" refreshError="1"/>
      <sheetData sheetId="25" refreshError="1"/>
      <sheetData sheetId="26" refreshError="1"/>
      <sheetData sheetId="27" refreshError="1">
        <row r="12">
          <cell r="B12">
            <v>304000</v>
          </cell>
        </row>
        <row r="58">
          <cell r="C58">
            <v>0</v>
          </cell>
        </row>
      </sheetData>
      <sheetData sheetId="28" refreshError="1">
        <row r="15">
          <cell r="D15">
            <v>16194980</v>
          </cell>
        </row>
        <row r="23">
          <cell r="G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</row>
      </sheetData>
      <sheetData sheetId="29" refreshError="1"/>
      <sheetData sheetId="30" refreshError="1"/>
      <sheetData sheetId="31" refreshError="1"/>
      <sheetData sheetId="32" refreshError="1">
        <row r="8">
          <cell r="D8">
            <v>2835940</v>
          </cell>
        </row>
        <row r="15">
          <cell r="H15">
            <v>0</v>
          </cell>
        </row>
      </sheetData>
      <sheetData sheetId="33" refreshError="1">
        <row r="9">
          <cell r="D9">
            <v>323300</v>
          </cell>
        </row>
        <row r="13">
          <cell r="H13">
            <v>0</v>
          </cell>
        </row>
      </sheetData>
      <sheetData sheetId="34" refreshError="1">
        <row r="9">
          <cell r="D9">
            <v>946980</v>
          </cell>
        </row>
        <row r="13">
          <cell r="G13">
            <v>0</v>
          </cell>
        </row>
        <row r="15">
          <cell r="G15">
            <v>0</v>
          </cell>
        </row>
        <row r="16">
          <cell r="G16">
            <v>0</v>
          </cell>
        </row>
      </sheetData>
      <sheetData sheetId="35" refreshError="1">
        <row r="9">
          <cell r="D9">
            <v>980500</v>
          </cell>
        </row>
        <row r="13">
          <cell r="I13">
            <v>0</v>
          </cell>
        </row>
        <row r="16">
          <cell r="I16">
            <v>0</v>
          </cell>
        </row>
        <row r="17">
          <cell r="I17">
            <v>0</v>
          </cell>
        </row>
      </sheetData>
      <sheetData sheetId="36" refreshError="1">
        <row r="9">
          <cell r="G9">
            <v>0</v>
          </cell>
        </row>
        <row r="10">
          <cell r="G10">
            <v>0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</sheetData>
      <sheetData sheetId="37" refreshError="1">
        <row r="9">
          <cell r="G9">
            <v>0</v>
          </cell>
        </row>
        <row r="10">
          <cell r="G10">
            <v>0</v>
          </cell>
        </row>
        <row r="12">
          <cell r="G12">
            <v>0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</sheetData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ใบผ่าน(ก่อนปิดบช)"/>
      <sheetName val="ใบผ่าน(ปิดบช)"/>
      <sheetName val="งบทดลอง(ก่อนปิดบัญชี)"/>
      <sheetName val="งบทดลอง(หลังปิดบัญชี)"/>
      <sheetName val="งบทดลอง (ส่ง สตง.)"/>
      <sheetName val="รายรับจริงประกอบงบทดลอง"/>
      <sheetName val="งบแสดงฐานะ"/>
      <sheetName val="ข้อมูลทั่วไป"/>
      <sheetName val="เหตุ2"/>
      <sheetName val="Sheet1"/>
      <sheetName val="เหตุ3,4,5"/>
      <sheetName val="เหตุ6"/>
      <sheetName val="เหตุ7"/>
      <sheetName val="เหตุ8"/>
      <sheetName val="เหตุ9"/>
      <sheetName val="เหตุ10"/>
      <sheetName val="เหตุ11"/>
      <sheetName val="เหตุ 12"/>
      <sheetName val="บริหารงานทั่วไป"/>
      <sheetName val="รักษาความสงบฯ"/>
      <sheetName val="การศึกษา"/>
      <sheetName val="สาธารณสุข"/>
      <sheetName val="สังคมสงเคราะห์"/>
      <sheetName val="เคหะและชุมชน"/>
      <sheetName val="สร้างความเข้มแข็งของชุมชน"/>
      <sheetName val="การศาสนาฯ"/>
      <sheetName val="การเกษตร"/>
      <sheetName val="งบกลาง"/>
      <sheetName val="จ่ายจากแผนงานรวม"/>
      <sheetName val="รายจ่ายจากสะสม"/>
      <sheetName val="รายจ่ายจากทุนสำรอง"/>
      <sheetName val="รายจ่ายจากเงินกู้"/>
      <sheetName val="งบแสดงผลจ่ายจากรายรับ"/>
      <sheetName val="จ่ายจากเงินรายรับและเงินสะสม"/>
      <sheetName val="แสดงรับจ่ายจากสะสมทุนสะสม"/>
      <sheetName val="แสดงรับจ่ายจากสะสมและกู้"/>
      <sheetName val="1.ครุภัณฑ์"/>
      <sheetName val="2.ที่ดินและสิ่งก่อสร้าง"/>
      <sheetName val="Sheet3 (โอน)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19">
          <cell r="D19">
            <v>15110400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15">
          <cell r="E15">
            <v>14842876.449999999</v>
          </cell>
        </row>
        <row r="22">
          <cell r="E22">
            <v>2836800</v>
          </cell>
        </row>
        <row r="31">
          <cell r="E31">
            <v>3253210</v>
          </cell>
        </row>
        <row r="39">
          <cell r="E39">
            <v>1600719</v>
          </cell>
        </row>
        <row r="46">
          <cell r="E46">
            <v>1209420</v>
          </cell>
        </row>
        <row r="53">
          <cell r="E53">
            <v>391440</v>
          </cell>
        </row>
        <row r="60">
          <cell r="E60">
            <v>2019000</v>
          </cell>
        </row>
        <row r="66">
          <cell r="E66">
            <v>380880</v>
          </cell>
        </row>
        <row r="73">
          <cell r="E73">
            <v>972840</v>
          </cell>
        </row>
        <row r="80">
          <cell r="E80">
            <v>159420</v>
          </cell>
        </row>
        <row r="87">
          <cell r="E87">
            <v>75500</v>
          </cell>
        </row>
        <row r="90">
          <cell r="E90">
            <v>42000</v>
          </cell>
        </row>
        <row r="96">
          <cell r="E96">
            <v>228200</v>
          </cell>
        </row>
        <row r="102">
          <cell r="E102">
            <v>36500</v>
          </cell>
        </row>
        <row r="107">
          <cell r="E107">
            <v>2400</v>
          </cell>
        </row>
        <row r="111">
          <cell r="E111">
            <v>29800</v>
          </cell>
        </row>
        <row r="117">
          <cell r="E117">
            <v>0</v>
          </cell>
        </row>
        <row r="123">
          <cell r="E123">
            <v>42000</v>
          </cell>
        </row>
        <row r="129">
          <cell r="E129">
            <v>0</v>
          </cell>
        </row>
        <row r="146">
          <cell r="E146">
            <v>1079840</v>
          </cell>
        </row>
        <row r="155">
          <cell r="E155">
            <v>40287.800000000003</v>
          </cell>
        </row>
        <row r="163">
          <cell r="E163">
            <v>122576</v>
          </cell>
        </row>
        <row r="172">
          <cell r="E172">
            <v>42812</v>
          </cell>
        </row>
        <row r="180">
          <cell r="E180">
            <v>826654</v>
          </cell>
        </row>
        <row r="183">
          <cell r="E183">
            <v>0</v>
          </cell>
        </row>
        <row r="189">
          <cell r="E189">
            <v>42310</v>
          </cell>
        </row>
        <row r="195">
          <cell r="E195">
            <v>32974</v>
          </cell>
        </row>
        <row r="199">
          <cell r="E199">
            <v>0</v>
          </cell>
        </row>
        <row r="203">
          <cell r="E203">
            <v>27000</v>
          </cell>
        </row>
        <row r="209">
          <cell r="E209">
            <v>204300</v>
          </cell>
        </row>
        <row r="219">
          <cell r="E219">
            <v>90088</v>
          </cell>
        </row>
        <row r="226">
          <cell r="E226">
            <v>0</v>
          </cell>
        </row>
        <row r="236">
          <cell r="E236">
            <v>107225</v>
          </cell>
        </row>
        <row r="243">
          <cell r="E243">
            <v>10236</v>
          </cell>
        </row>
        <row r="249">
          <cell r="E249">
            <v>27320</v>
          </cell>
        </row>
        <row r="258">
          <cell r="E258">
            <v>324797</v>
          </cell>
        </row>
        <row r="261">
          <cell r="E261">
            <v>5500</v>
          </cell>
        </row>
        <row r="265">
          <cell r="E265">
            <v>46944</v>
          </cell>
        </row>
        <row r="273">
          <cell r="E273">
            <v>36934</v>
          </cell>
        </row>
        <row r="277">
          <cell r="E277">
            <v>90800</v>
          </cell>
        </row>
        <row r="283">
          <cell r="E283">
            <v>28851</v>
          </cell>
        </row>
        <row r="286">
          <cell r="E286">
            <v>795697.52</v>
          </cell>
        </row>
        <row r="291">
          <cell r="E291">
            <v>49790</v>
          </cell>
        </row>
        <row r="295">
          <cell r="E295">
            <v>0</v>
          </cell>
        </row>
        <row r="299">
          <cell r="E299">
            <v>10000</v>
          </cell>
        </row>
        <row r="307">
          <cell r="E307">
            <v>346352.61</v>
          </cell>
        </row>
        <row r="312">
          <cell r="E312">
            <v>23383.39</v>
          </cell>
        </row>
        <row r="327">
          <cell r="E327">
            <v>1466000</v>
          </cell>
        </row>
        <row r="329">
          <cell r="E329">
            <v>25000</v>
          </cell>
        </row>
        <row r="331">
          <cell r="E331">
            <v>340000</v>
          </cell>
        </row>
        <row r="341">
          <cell r="E341">
            <v>42000</v>
          </cell>
        </row>
        <row r="345">
          <cell r="E345">
            <v>11000</v>
          </cell>
        </row>
        <row r="349">
          <cell r="E349">
            <v>11000</v>
          </cell>
        </row>
        <row r="353">
          <cell r="E353">
            <v>11000</v>
          </cell>
        </row>
        <row r="357">
          <cell r="E357">
            <v>6500</v>
          </cell>
        </row>
        <row r="361">
          <cell r="E361">
            <v>32000</v>
          </cell>
        </row>
        <row r="366">
          <cell r="E366">
            <v>7000</v>
          </cell>
        </row>
        <row r="370">
          <cell r="E370">
            <v>8000</v>
          </cell>
        </row>
        <row r="374">
          <cell r="E374">
            <v>4300</v>
          </cell>
        </row>
        <row r="378">
          <cell r="E378">
            <v>29500</v>
          </cell>
        </row>
        <row r="383">
          <cell r="E383">
            <v>23800</v>
          </cell>
        </row>
        <row r="386">
          <cell r="E386">
            <v>3500</v>
          </cell>
        </row>
        <row r="389">
          <cell r="E389">
            <v>29900</v>
          </cell>
        </row>
        <row r="392">
          <cell r="E392">
            <v>7500</v>
          </cell>
        </row>
        <row r="419">
          <cell r="E419">
            <v>2903000</v>
          </cell>
        </row>
        <row r="423">
          <cell r="E423">
            <v>153600</v>
          </cell>
        </row>
        <row r="427">
          <cell r="E427">
            <v>655000</v>
          </cell>
        </row>
      </sheetData>
      <sheetData sheetId="39">
        <row r="13">
          <cell r="B13">
            <v>346200</v>
          </cell>
          <cell r="C13">
            <v>308538.83</v>
          </cell>
        </row>
        <row r="25">
          <cell r="B25">
            <v>18246645</v>
          </cell>
          <cell r="C25">
            <v>19553508.639999997</v>
          </cell>
        </row>
        <row r="40">
          <cell r="B40">
            <v>289400</v>
          </cell>
          <cell r="C40">
            <v>209703</v>
          </cell>
        </row>
        <row r="43">
          <cell r="B43">
            <v>161000</v>
          </cell>
          <cell r="C43">
            <v>215707.94</v>
          </cell>
        </row>
        <row r="52">
          <cell r="B52">
            <v>20800</v>
          </cell>
          <cell r="C52">
            <v>2272</v>
          </cell>
        </row>
        <row r="55">
          <cell r="B55">
            <v>6000</v>
          </cell>
          <cell r="C55">
            <v>0</v>
          </cell>
        </row>
        <row r="58">
          <cell r="C58">
            <v>23872332</v>
          </cell>
        </row>
        <row r="61">
          <cell r="B61">
            <v>24197555</v>
          </cell>
        </row>
        <row r="101">
          <cell r="C101">
            <v>14842876.449999999</v>
          </cell>
        </row>
        <row r="109">
          <cell r="B109">
            <v>3119320</v>
          </cell>
          <cell r="C109">
            <v>2836800</v>
          </cell>
        </row>
        <row r="117">
          <cell r="B117">
            <v>11201520</v>
          </cell>
          <cell r="C117">
            <v>9986929</v>
          </cell>
        </row>
        <row r="126">
          <cell r="B126">
            <v>938840</v>
          </cell>
          <cell r="C126">
            <v>456400</v>
          </cell>
        </row>
        <row r="181">
          <cell r="B181">
            <v>4364467</v>
          </cell>
          <cell r="C181">
            <v>2653622.7999999998</v>
          </cell>
        </row>
        <row r="198">
          <cell r="B198">
            <v>1743008</v>
          </cell>
          <cell r="C198">
            <v>1389313.52</v>
          </cell>
        </row>
        <row r="205">
          <cell r="B205">
            <v>495000</v>
          </cell>
          <cell r="C205">
            <v>369736</v>
          </cell>
        </row>
        <row r="213">
          <cell r="B213">
            <v>1933000</v>
          </cell>
          <cell r="C213">
            <v>1831000</v>
          </cell>
        </row>
        <row r="224">
          <cell r="B224">
            <v>197100</v>
          </cell>
          <cell r="C224">
            <v>227000</v>
          </cell>
        </row>
        <row r="233">
          <cell r="B233">
            <v>4164945</v>
          </cell>
          <cell r="C233">
            <v>3711600</v>
          </cell>
        </row>
      </sheetData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5"/>
  <sheetViews>
    <sheetView zoomScaleSheetLayoutView="100" workbookViewId="0">
      <selection activeCell="P15" sqref="P15"/>
    </sheetView>
  </sheetViews>
  <sheetFormatPr defaultRowHeight="21"/>
  <cols>
    <col min="1" max="1" width="4.5" style="1" customWidth="1"/>
    <col min="2" max="2" width="4" style="1" customWidth="1"/>
    <col min="3" max="3" width="33.5" style="1" customWidth="1"/>
    <col min="4" max="4" width="5.5" style="1" customWidth="1"/>
    <col min="5" max="5" width="9" style="3"/>
    <col min="6" max="6" width="7.375" style="1" customWidth="1"/>
    <col min="7" max="7" width="15.625" style="4" customWidth="1"/>
    <col min="8" max="8" width="5.125" style="5" customWidth="1"/>
    <col min="9" max="9" width="15.625" style="4" customWidth="1"/>
    <col min="10" max="16384" width="9" style="1"/>
  </cols>
  <sheetData>
    <row r="1" spans="1:9">
      <c r="A1" s="225" t="s">
        <v>92</v>
      </c>
      <c r="B1" s="225"/>
      <c r="C1" s="225"/>
      <c r="D1" s="225"/>
      <c r="E1" s="225"/>
      <c r="F1" s="225"/>
      <c r="G1" s="225"/>
      <c r="H1" s="225"/>
      <c r="I1" s="225"/>
    </row>
    <row r="2" spans="1:9">
      <c r="A2" s="225" t="s">
        <v>0</v>
      </c>
      <c r="B2" s="225"/>
      <c r="C2" s="225"/>
      <c r="D2" s="225"/>
      <c r="E2" s="225"/>
      <c r="F2" s="225"/>
      <c r="G2" s="225"/>
      <c r="H2" s="225"/>
      <c r="I2" s="225"/>
    </row>
    <row r="3" spans="1:9">
      <c r="A3" s="225" t="s">
        <v>358</v>
      </c>
      <c r="B3" s="225"/>
      <c r="C3" s="225"/>
      <c r="D3" s="225"/>
      <c r="E3" s="225"/>
      <c r="F3" s="225"/>
      <c r="G3" s="225"/>
      <c r="H3" s="225"/>
      <c r="I3" s="225"/>
    </row>
    <row r="4" spans="1:9">
      <c r="A4" s="2"/>
      <c r="B4" s="2"/>
      <c r="C4" s="2"/>
      <c r="D4" s="2"/>
      <c r="E4" s="9" t="s">
        <v>12</v>
      </c>
      <c r="F4" s="2"/>
      <c r="G4" s="12" t="s">
        <v>331</v>
      </c>
      <c r="H4" s="13"/>
      <c r="I4" s="12" t="s">
        <v>84</v>
      </c>
    </row>
    <row r="5" spans="1:9" ht="21.75" thickBot="1">
      <c r="A5" s="2" t="s">
        <v>1</v>
      </c>
      <c r="B5" s="2"/>
      <c r="E5" s="131">
        <v>2</v>
      </c>
      <c r="G5" s="10">
        <v>29402852.539999999</v>
      </c>
      <c r="H5" s="8"/>
      <c r="I5" s="10">
        <v>29109252.539999999</v>
      </c>
    </row>
    <row r="6" spans="1:9" ht="21.75" thickTop="1">
      <c r="A6" s="2" t="s">
        <v>2</v>
      </c>
      <c r="B6" s="2"/>
      <c r="E6" s="131"/>
    </row>
    <row r="7" spans="1:9">
      <c r="A7" s="2"/>
      <c r="B7" s="2" t="s">
        <v>3</v>
      </c>
      <c r="E7" s="131"/>
    </row>
    <row r="8" spans="1:9">
      <c r="C8" s="32" t="s">
        <v>4</v>
      </c>
      <c r="E8" s="131">
        <v>3</v>
      </c>
      <c r="G8" s="4">
        <v>33606104.310000002</v>
      </c>
      <c r="I8" s="4">
        <v>30598870.010000002</v>
      </c>
    </row>
    <row r="9" spans="1:9">
      <c r="C9" s="32" t="s">
        <v>332</v>
      </c>
      <c r="E9" s="131">
        <v>4</v>
      </c>
      <c r="G9" s="4">
        <v>19600</v>
      </c>
      <c r="I9" s="4">
        <v>0</v>
      </c>
    </row>
    <row r="10" spans="1:9">
      <c r="C10" s="32" t="s">
        <v>5</v>
      </c>
      <c r="E10" s="131">
        <v>5</v>
      </c>
      <c r="G10" s="4">
        <v>42400</v>
      </c>
      <c r="I10" s="4">
        <v>42400</v>
      </c>
    </row>
    <row r="11" spans="1:9">
      <c r="C11" s="32" t="s">
        <v>6</v>
      </c>
      <c r="E11" s="131">
        <v>6</v>
      </c>
      <c r="G11" s="114">
        <v>20033.28</v>
      </c>
      <c r="H11" s="115"/>
      <c r="I11" s="114">
        <v>12283.92</v>
      </c>
    </row>
    <row r="12" spans="1:9">
      <c r="C12" s="32" t="s">
        <v>7</v>
      </c>
      <c r="E12" s="131">
        <v>7</v>
      </c>
      <c r="G12" s="4">
        <f>เหตุ7!D33</f>
        <v>1727584</v>
      </c>
      <c r="I12" s="4">
        <f>เหตุ7!D64</f>
        <v>1727584</v>
      </c>
    </row>
    <row r="13" spans="1:9">
      <c r="C13" s="32" t="s">
        <v>8</v>
      </c>
      <c r="E13" s="131">
        <v>8</v>
      </c>
      <c r="G13" s="4">
        <f>เหตุ8!F8</f>
        <v>0</v>
      </c>
      <c r="I13" s="4">
        <f>เหตุ8!H8</f>
        <v>13518.75</v>
      </c>
    </row>
    <row r="14" spans="1:9">
      <c r="B14" s="2"/>
      <c r="C14" s="2" t="s">
        <v>9</v>
      </c>
      <c r="E14" s="131"/>
      <c r="G14" s="11">
        <f>SUM(G8:G13)</f>
        <v>35415721.590000004</v>
      </c>
      <c r="H14" s="8"/>
      <c r="I14" s="11">
        <f>SUM(I8:I13)</f>
        <v>32394656.680000003</v>
      </c>
    </row>
    <row r="15" spans="1:9" ht="21.75" thickBot="1">
      <c r="A15" s="2" t="s">
        <v>10</v>
      </c>
      <c r="B15" s="2"/>
      <c r="C15" s="2"/>
      <c r="E15" s="131"/>
      <c r="G15" s="10">
        <f>+G14</f>
        <v>35415721.590000004</v>
      </c>
      <c r="H15" s="8"/>
      <c r="I15" s="10">
        <f>+I14</f>
        <v>32394656.680000003</v>
      </c>
    </row>
    <row r="16" spans="1:9" ht="21.75" thickTop="1">
      <c r="E16" s="131"/>
    </row>
    <row r="17" spans="1:9" ht="21.75" thickBot="1">
      <c r="A17" s="2" t="s">
        <v>254</v>
      </c>
      <c r="B17" s="2"/>
      <c r="E17" s="131">
        <v>2</v>
      </c>
      <c r="G17" s="10" t="e">
        <f>เหตุ2!#REF!</f>
        <v>#REF!</v>
      </c>
      <c r="H17" s="8"/>
      <c r="I17" s="10" t="e">
        <f>เหตุ2!#REF!</f>
        <v>#REF!</v>
      </c>
    </row>
    <row r="18" spans="1:9" ht="21.75" thickTop="1">
      <c r="A18" s="2" t="s">
        <v>13</v>
      </c>
      <c r="B18" s="2"/>
      <c r="E18" s="131"/>
    </row>
    <row r="19" spans="1:9">
      <c r="A19" s="2"/>
      <c r="B19" s="2" t="s">
        <v>14</v>
      </c>
      <c r="E19" s="131"/>
    </row>
    <row r="20" spans="1:9">
      <c r="C20" s="32" t="s">
        <v>15</v>
      </c>
      <c r="E20" s="131">
        <v>9</v>
      </c>
      <c r="G20" s="4">
        <f>เหตุ9!G20</f>
        <v>1887597</v>
      </c>
      <c r="I20" s="4">
        <v>1439300</v>
      </c>
    </row>
    <row r="21" spans="1:9">
      <c r="C21" s="32" t="s">
        <v>16</v>
      </c>
      <c r="E21" s="131">
        <v>10</v>
      </c>
      <c r="G21" s="4">
        <f>เหตุ10!C19</f>
        <v>2052254.82</v>
      </c>
      <c r="I21" s="4">
        <f>เหตุ10!E19</f>
        <v>2388771.5499999998</v>
      </c>
    </row>
    <row r="22" spans="1:9">
      <c r="C22" s="2" t="s">
        <v>17</v>
      </c>
      <c r="E22" s="131"/>
      <c r="G22" s="11">
        <f>SUM(G20:G21)</f>
        <v>3939851.8200000003</v>
      </c>
      <c r="H22" s="8"/>
      <c r="I22" s="11">
        <f>SUM(I20:I21)</f>
        <v>3828071.55</v>
      </c>
    </row>
    <row r="23" spans="1:9">
      <c r="B23" s="2" t="s">
        <v>76</v>
      </c>
      <c r="E23" s="131"/>
      <c r="G23" s="11">
        <f>+G22</f>
        <v>3939851.8200000003</v>
      </c>
      <c r="H23" s="8"/>
      <c r="I23" s="11">
        <f>+I22</f>
        <v>3828071.55</v>
      </c>
    </row>
    <row r="24" spans="1:9">
      <c r="A24" s="2" t="s">
        <v>18</v>
      </c>
      <c r="E24" s="131"/>
    </row>
    <row r="25" spans="1:9">
      <c r="B25" s="32" t="s">
        <v>18</v>
      </c>
      <c r="C25" s="32"/>
      <c r="E25" s="131">
        <v>11</v>
      </c>
      <c r="G25" s="4">
        <v>15892239.220000001</v>
      </c>
      <c r="I25" s="4">
        <v>13865957.279999999</v>
      </c>
    </row>
    <row r="26" spans="1:9">
      <c r="B26" s="32" t="s">
        <v>19</v>
      </c>
      <c r="C26" s="32"/>
      <c r="E26" s="131"/>
      <c r="G26" s="6">
        <v>15583630.550000001</v>
      </c>
      <c r="I26" s="6">
        <v>14700627.85</v>
      </c>
    </row>
    <row r="27" spans="1:9">
      <c r="A27" s="2"/>
      <c r="B27" s="2" t="s">
        <v>20</v>
      </c>
      <c r="E27" s="131"/>
      <c r="G27" s="11">
        <f>SUM(G25:G26)</f>
        <v>31475869.770000003</v>
      </c>
      <c r="H27" s="8"/>
      <c r="I27" s="11">
        <f>SUM(I25:I26)</f>
        <v>28566585.129999999</v>
      </c>
    </row>
    <row r="28" spans="1:9" ht="21.75" thickBot="1">
      <c r="A28" s="2" t="s">
        <v>21</v>
      </c>
      <c r="E28" s="131"/>
      <c r="G28" s="7">
        <f>G23+G27</f>
        <v>35415721.590000004</v>
      </c>
      <c r="H28" s="8"/>
      <c r="I28" s="7">
        <f>SUM(I23,I27)</f>
        <v>32394656.68</v>
      </c>
    </row>
    <row r="29" spans="1:9" ht="21.75" thickTop="1">
      <c r="E29" s="131"/>
    </row>
    <row r="30" spans="1:9">
      <c r="A30" s="2" t="s">
        <v>11</v>
      </c>
    </row>
    <row r="32" spans="1:9">
      <c r="C32" s="1" t="s">
        <v>247</v>
      </c>
      <c r="D32" s="1" t="s">
        <v>249</v>
      </c>
      <c r="G32" s="1" t="s">
        <v>250</v>
      </c>
    </row>
    <row r="33" spans="3:7">
      <c r="C33" s="1" t="s">
        <v>245</v>
      </c>
      <c r="D33" s="1" t="s">
        <v>248</v>
      </c>
      <c r="G33" s="1" t="s">
        <v>251</v>
      </c>
    </row>
    <row r="34" spans="3:7">
      <c r="C34" s="1" t="s">
        <v>246</v>
      </c>
      <c r="D34" s="1" t="s">
        <v>244</v>
      </c>
      <c r="G34" s="1" t="s">
        <v>252</v>
      </c>
    </row>
    <row r="35" spans="3:7">
      <c r="G35" s="4" t="s">
        <v>253</v>
      </c>
    </row>
  </sheetData>
  <mergeCells count="3">
    <mergeCell ref="A1:I1"/>
    <mergeCell ref="A2:I2"/>
    <mergeCell ref="A3:I3"/>
  </mergeCells>
  <pageMargins left="0.82" right="0.31496062992125984" top="0.46" bottom="0.27559055118110237" header="0.56999999999999995" footer="0.19685039370078741"/>
  <pageSetup paperSize="9"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20"/>
  <sheetViews>
    <sheetView workbookViewId="0">
      <selection activeCell="B10" sqref="B10"/>
    </sheetView>
  </sheetViews>
  <sheetFormatPr defaultRowHeight="21"/>
  <cols>
    <col min="1" max="1" width="10.875" style="88" customWidth="1"/>
    <col min="2" max="2" width="42.125" style="88" customWidth="1"/>
    <col min="3" max="3" width="15.625" style="114" customWidth="1"/>
    <col min="4" max="4" width="3.125" style="114" customWidth="1"/>
    <col min="5" max="5" width="15.625" style="114" customWidth="1"/>
    <col min="6" max="16384" width="9" style="88"/>
  </cols>
  <sheetData>
    <row r="1" spans="1:5" s="15" customFormat="1">
      <c r="A1" s="245" t="s">
        <v>83</v>
      </c>
      <c r="B1" s="245"/>
      <c r="C1" s="245"/>
      <c r="D1" s="245"/>
      <c r="E1" s="245"/>
    </row>
    <row r="2" spans="1:5" s="15" customFormat="1">
      <c r="A2" s="245" t="s">
        <v>23</v>
      </c>
      <c r="B2" s="245"/>
      <c r="C2" s="245"/>
      <c r="D2" s="245"/>
      <c r="E2" s="245"/>
    </row>
    <row r="3" spans="1:5" s="15" customFormat="1">
      <c r="A3" s="246" t="s">
        <v>316</v>
      </c>
      <c r="B3" s="246"/>
      <c r="C3" s="246"/>
      <c r="D3" s="246"/>
      <c r="E3" s="246"/>
    </row>
    <row r="4" spans="1:5" s="15" customFormat="1">
      <c r="A4" s="133"/>
      <c r="B4" s="133"/>
      <c r="C4" s="133"/>
      <c r="D4" s="133"/>
      <c r="E4" s="133"/>
    </row>
    <row r="5" spans="1:5" s="15" customFormat="1">
      <c r="A5" s="16" t="s">
        <v>359</v>
      </c>
      <c r="C5" s="20"/>
      <c r="D5" s="20"/>
      <c r="E5" s="20"/>
    </row>
    <row r="6" spans="1:5" s="15" customFormat="1">
      <c r="A6" s="16"/>
      <c r="C6" s="17" t="s">
        <v>326</v>
      </c>
      <c r="D6" s="17"/>
      <c r="E6" s="17" t="s">
        <v>296</v>
      </c>
    </row>
    <row r="7" spans="1:5">
      <c r="B7" s="88" t="s">
        <v>77</v>
      </c>
      <c r="C7" s="114">
        <v>13614.05</v>
      </c>
      <c r="E7" s="114">
        <v>6400.5</v>
      </c>
    </row>
    <row r="8" spans="1:5">
      <c r="B8" s="88" t="s">
        <v>78</v>
      </c>
      <c r="C8" s="114">
        <v>0</v>
      </c>
      <c r="E8" s="114">
        <v>0</v>
      </c>
    </row>
    <row r="9" spans="1:5">
      <c r="B9" s="88" t="s">
        <v>79</v>
      </c>
      <c r="C9" s="114">
        <v>11624.16</v>
      </c>
      <c r="E9" s="114">
        <v>13210.98</v>
      </c>
    </row>
    <row r="10" spans="1:5">
      <c r="B10" s="88" t="s">
        <v>80</v>
      </c>
      <c r="C10" s="114">
        <v>186065</v>
      </c>
      <c r="E10" s="114">
        <v>556720</v>
      </c>
    </row>
    <row r="11" spans="1:5">
      <c r="B11" s="88" t="s">
        <v>81</v>
      </c>
      <c r="C11" s="114">
        <v>1771716.55</v>
      </c>
      <c r="E11" s="114">
        <v>1771540.07</v>
      </c>
    </row>
    <row r="12" spans="1:5">
      <c r="B12" s="135" t="s">
        <v>366</v>
      </c>
      <c r="C12" s="115">
        <v>32500</v>
      </c>
      <c r="E12" s="115">
        <v>32500</v>
      </c>
    </row>
    <row r="13" spans="1:5">
      <c r="B13" s="88" t="s">
        <v>327</v>
      </c>
      <c r="C13" s="115">
        <v>2180</v>
      </c>
      <c r="E13" s="115">
        <v>0</v>
      </c>
    </row>
    <row r="14" spans="1:5">
      <c r="B14" s="88" t="s">
        <v>328</v>
      </c>
      <c r="C14" s="115">
        <v>22560.06</v>
      </c>
      <c r="E14" s="115">
        <v>0</v>
      </c>
    </row>
    <row r="15" spans="1:5">
      <c r="B15" s="88" t="s">
        <v>329</v>
      </c>
      <c r="C15" s="115">
        <v>11995</v>
      </c>
      <c r="E15" s="115">
        <v>0</v>
      </c>
    </row>
    <row r="16" spans="1:5">
      <c r="B16" s="88" t="s">
        <v>330</v>
      </c>
      <c r="C16" s="115"/>
      <c r="E16" s="115"/>
    </row>
    <row r="17" spans="2:5">
      <c r="B17" s="88" t="s">
        <v>302</v>
      </c>
      <c r="C17" s="115">
        <v>0</v>
      </c>
      <c r="E17" s="115">
        <v>6000</v>
      </c>
    </row>
    <row r="18" spans="2:5">
      <c r="B18" s="88" t="s">
        <v>303</v>
      </c>
      <c r="C18" s="115">
        <v>0</v>
      </c>
      <c r="E18" s="115">
        <v>2400</v>
      </c>
    </row>
    <row r="19" spans="2:5" ht="21.75" thickBot="1">
      <c r="B19" s="183" t="s">
        <v>283</v>
      </c>
      <c r="C19" s="167">
        <f>SUM(C7:C18)</f>
        <v>2052254.82</v>
      </c>
      <c r="D19" s="168"/>
      <c r="E19" s="167">
        <f>SUM(E7:E18)</f>
        <v>2388771.5499999998</v>
      </c>
    </row>
    <row r="20" spans="2:5" ht="21.75" thickTop="1"/>
  </sheetData>
  <mergeCells count="3">
    <mergeCell ref="A1:E1"/>
    <mergeCell ref="A2:E2"/>
    <mergeCell ref="A3:E3"/>
  </mergeCells>
  <pageMargins left="0.61" right="0.21" top="0.74803149606299213" bottom="0.74803149606299213" header="0.31496062992125984" footer="0.31496062992125984"/>
  <pageSetup paperSize="9" orientation="portrait" verticalDpi="0" copies="2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32"/>
  <sheetViews>
    <sheetView workbookViewId="0">
      <selection activeCell="O13" sqref="O13"/>
    </sheetView>
  </sheetViews>
  <sheetFormatPr defaultRowHeight="18.75"/>
  <cols>
    <col min="1" max="1" width="4.125" style="135" customWidth="1"/>
    <col min="2" max="2" width="39.5" style="135" customWidth="1"/>
    <col min="3" max="4" width="12.625" style="125" customWidth="1"/>
    <col min="5" max="5" width="14" style="125" customWidth="1"/>
    <col min="6" max="6" width="12.5" style="125" customWidth="1"/>
    <col min="7" max="7" width="13.75" style="125" customWidth="1"/>
    <col min="8" max="8" width="14.75" style="125" customWidth="1"/>
    <col min="9" max="9" width="9" style="135"/>
    <col min="10" max="10" width="12.625" style="135" customWidth="1"/>
    <col min="11" max="16384" width="9" style="135"/>
  </cols>
  <sheetData>
    <row r="1" spans="1:11" s="59" customFormat="1">
      <c r="A1" s="259" t="str">
        <f>[1]งบแสดงฐานะ!A1</f>
        <v>องค์การบริหารส่วนตำบลบ้านกอก  อำเภอจัตุรัส  จังหวัดชัยภูมิ</v>
      </c>
      <c r="B1" s="259"/>
      <c r="C1" s="259"/>
      <c r="D1" s="259"/>
      <c r="E1" s="259"/>
      <c r="F1" s="259"/>
      <c r="G1" s="259"/>
      <c r="H1" s="259"/>
      <c r="I1" s="58"/>
      <c r="J1" s="58"/>
      <c r="K1" s="58"/>
    </row>
    <row r="2" spans="1:11" s="59" customFormat="1">
      <c r="A2" s="259" t="s">
        <v>23</v>
      </c>
      <c r="B2" s="259"/>
      <c r="C2" s="259"/>
      <c r="D2" s="259"/>
      <c r="E2" s="259"/>
      <c r="F2" s="259"/>
      <c r="G2" s="259"/>
      <c r="H2" s="259"/>
      <c r="I2" s="58"/>
      <c r="J2" s="58"/>
      <c r="K2" s="58"/>
    </row>
    <row r="3" spans="1:11" s="59" customFormat="1">
      <c r="A3" s="260" t="s">
        <v>316</v>
      </c>
      <c r="B3" s="260"/>
      <c r="C3" s="260"/>
      <c r="D3" s="260"/>
      <c r="E3" s="260"/>
      <c r="F3" s="260"/>
      <c r="G3" s="260"/>
      <c r="H3" s="260"/>
      <c r="I3" s="60"/>
      <c r="J3" s="60"/>
      <c r="K3" s="60"/>
    </row>
    <row r="4" spans="1:11" s="59" customFormat="1">
      <c r="A4" s="61" t="s">
        <v>344</v>
      </c>
      <c r="C4" s="62"/>
      <c r="D4" s="62"/>
      <c r="E4" s="63"/>
      <c r="F4" s="62"/>
      <c r="G4" s="62"/>
      <c r="H4" s="63"/>
      <c r="I4" s="63"/>
      <c r="J4" s="63"/>
      <c r="K4" s="62"/>
    </row>
    <row r="5" spans="1:11">
      <c r="C5" s="261" t="s">
        <v>351</v>
      </c>
      <c r="D5" s="261"/>
      <c r="E5" s="261"/>
      <c r="F5" s="261" t="s">
        <v>53</v>
      </c>
      <c r="G5" s="261"/>
      <c r="H5" s="261"/>
    </row>
    <row r="6" spans="1:11" ht="22.5">
      <c r="A6" s="184" t="s">
        <v>352</v>
      </c>
      <c r="B6" s="185"/>
      <c r="C6" s="117"/>
      <c r="D6" s="118"/>
      <c r="E6" s="119">
        <v>13865957.279999999</v>
      </c>
      <c r="F6" s="117"/>
      <c r="G6" s="118"/>
      <c r="H6" s="186">
        <v>10131317.16</v>
      </c>
    </row>
    <row r="7" spans="1:11" ht="22.5">
      <c r="A7" s="123"/>
      <c r="B7" s="124" t="s">
        <v>47</v>
      </c>
      <c r="C7" s="110">
        <v>5886684.6399999997</v>
      </c>
      <c r="D7" s="108"/>
      <c r="E7" s="108"/>
      <c r="F7" s="110">
        <v>6920237.5800000001</v>
      </c>
      <c r="G7" s="108"/>
      <c r="H7" s="109"/>
    </row>
    <row r="8" spans="1:11">
      <c r="A8" s="123"/>
      <c r="B8" s="124" t="s">
        <v>353</v>
      </c>
      <c r="C8" s="111"/>
      <c r="D8" s="108"/>
      <c r="E8" s="108"/>
      <c r="F8" s="111"/>
      <c r="G8" s="108"/>
      <c r="H8" s="109"/>
    </row>
    <row r="9" spans="1:11" ht="22.5">
      <c r="A9" s="123"/>
      <c r="B9" s="124" t="s">
        <v>48</v>
      </c>
      <c r="C9" s="112">
        <v>883002.7</v>
      </c>
      <c r="D9" s="108"/>
      <c r="E9" s="108"/>
      <c r="F9" s="112">
        <v>1730059.4</v>
      </c>
      <c r="G9" s="108"/>
      <c r="H9" s="109"/>
    </row>
    <row r="10" spans="1:11">
      <c r="A10" s="187" t="s">
        <v>49</v>
      </c>
      <c r="B10" s="124" t="s">
        <v>50</v>
      </c>
      <c r="C10" s="111"/>
      <c r="D10" s="108">
        <v>5003681.9400000004</v>
      </c>
      <c r="E10" s="108"/>
      <c r="F10" s="111"/>
      <c r="G10" s="108">
        <v>5190178.18</v>
      </c>
      <c r="H10" s="109"/>
    </row>
    <row r="11" spans="1:11">
      <c r="A11" s="123"/>
      <c r="B11" s="124" t="s">
        <v>354</v>
      </c>
      <c r="C11" s="111"/>
      <c r="D11" s="108">
        <v>6300</v>
      </c>
      <c r="E11" s="108"/>
      <c r="F11" s="111"/>
      <c r="G11" s="108"/>
      <c r="H11" s="109"/>
    </row>
    <row r="12" spans="1:11" ht="22.5">
      <c r="A12" s="136" t="s">
        <v>167</v>
      </c>
      <c r="B12" s="188"/>
      <c r="C12" s="111"/>
      <c r="D12" s="108"/>
      <c r="E12" s="108"/>
      <c r="F12" s="111"/>
      <c r="G12" s="108">
        <v>10040</v>
      </c>
      <c r="H12" s="109"/>
    </row>
    <row r="13" spans="1:11" ht="22.5">
      <c r="A13" s="136" t="s">
        <v>169</v>
      </c>
      <c r="B13" s="188"/>
      <c r="C13" s="111"/>
      <c r="D13" s="108"/>
      <c r="E13" s="108"/>
      <c r="F13" s="111"/>
      <c r="G13" s="108">
        <v>56846.7</v>
      </c>
      <c r="H13" s="109"/>
    </row>
    <row r="14" spans="1:11" ht="22.5">
      <c r="A14" s="136" t="s">
        <v>168</v>
      </c>
      <c r="B14" s="188"/>
      <c r="C14" s="111"/>
      <c r="D14" s="108"/>
      <c r="E14" s="108"/>
      <c r="F14" s="111"/>
      <c r="G14" s="108">
        <v>378111</v>
      </c>
      <c r="H14" s="109"/>
      <c r="J14" s="135">
        <v>5635175.8799999999</v>
      </c>
    </row>
    <row r="15" spans="1:11">
      <c r="A15" s="123"/>
      <c r="B15" s="124"/>
      <c r="C15" s="111"/>
      <c r="D15" s="108"/>
      <c r="E15" s="108"/>
      <c r="F15" s="111"/>
      <c r="G15" s="108"/>
      <c r="H15" s="109"/>
    </row>
    <row r="16" spans="1:11">
      <c r="A16" s="187" t="s">
        <v>51</v>
      </c>
      <c r="B16" s="124" t="s">
        <v>52</v>
      </c>
      <c r="C16" s="111"/>
      <c r="D16" s="120">
        <v>-2983700</v>
      </c>
      <c r="E16" s="108">
        <v>2026281.94</v>
      </c>
      <c r="F16" s="111"/>
      <c r="G16" s="120">
        <v>-1851000</v>
      </c>
      <c r="H16" s="109"/>
    </row>
    <row r="17" spans="1:10">
      <c r="A17" s="187"/>
      <c r="B17" s="124" t="s">
        <v>284</v>
      </c>
      <c r="C17" s="111"/>
      <c r="D17" s="120"/>
      <c r="E17" s="108"/>
      <c r="F17" s="111"/>
      <c r="G17" s="120">
        <v>-41135.760000000002</v>
      </c>
      <c r="H17" s="109"/>
    </row>
    <row r="18" spans="1:10">
      <c r="A18" s="187"/>
      <c r="B18" s="124" t="s">
        <v>285</v>
      </c>
      <c r="C18" s="111"/>
      <c r="D18" s="120"/>
      <c r="E18" s="108"/>
      <c r="F18" s="111"/>
      <c r="G18" s="120">
        <v>-6000</v>
      </c>
      <c r="H18" s="109"/>
    </row>
    <row r="19" spans="1:10">
      <c r="A19" s="187"/>
      <c r="B19" s="124" t="s">
        <v>286</v>
      </c>
      <c r="C19" s="111"/>
      <c r="D19" s="121"/>
      <c r="E19" s="122"/>
      <c r="F19" s="111"/>
      <c r="G19" s="121">
        <v>-2400</v>
      </c>
      <c r="H19" s="122">
        <v>3734640.12</v>
      </c>
      <c r="J19" s="135">
        <v>1900535.76</v>
      </c>
    </row>
    <row r="20" spans="1:10" ht="19.5" thickBot="1">
      <c r="A20" s="123" t="s">
        <v>355</v>
      </c>
      <c r="B20" s="124"/>
      <c r="C20" s="111"/>
      <c r="D20" s="108"/>
      <c r="E20" s="116">
        <v>15892239.220000001</v>
      </c>
      <c r="F20" s="111"/>
      <c r="G20" s="108"/>
      <c r="H20" s="116">
        <v>13865957.279999999</v>
      </c>
    </row>
    <row r="21" spans="1:10" ht="19.5" thickTop="1">
      <c r="A21" s="189"/>
      <c r="B21" s="190"/>
      <c r="C21" s="191"/>
      <c r="D21" s="126"/>
      <c r="E21" s="126"/>
      <c r="F21" s="191"/>
      <c r="G21" s="126"/>
      <c r="H21" s="122"/>
    </row>
    <row r="23" spans="1:10">
      <c r="A23" s="135" t="s">
        <v>356</v>
      </c>
      <c r="D23" s="192" t="s">
        <v>351</v>
      </c>
      <c r="G23" s="192" t="s">
        <v>53</v>
      </c>
    </row>
    <row r="24" spans="1:10">
      <c r="B24" s="135" t="s">
        <v>306</v>
      </c>
      <c r="D24" s="125">
        <v>42400</v>
      </c>
      <c r="G24" s="125">
        <v>42400</v>
      </c>
    </row>
    <row r="25" spans="1:10">
      <c r="B25" s="135" t="s">
        <v>170</v>
      </c>
      <c r="D25" s="125">
        <v>20033.28</v>
      </c>
      <c r="G25" s="125">
        <v>12283.92</v>
      </c>
    </row>
    <row r="26" spans="1:10">
      <c r="B26" s="135" t="s">
        <v>171</v>
      </c>
      <c r="D26" s="125">
        <v>0</v>
      </c>
      <c r="G26" s="125">
        <v>13518.75</v>
      </c>
    </row>
    <row r="27" spans="1:10">
      <c r="B27" s="135" t="s">
        <v>172</v>
      </c>
      <c r="D27" s="126">
        <v>15829805.939999999</v>
      </c>
      <c r="G27" s="126">
        <v>13797754.609999999</v>
      </c>
    </row>
    <row r="28" spans="1:10" ht="19.5" thickBot="1">
      <c r="D28" s="64">
        <f>SUM(D24:D27)</f>
        <v>15892239.219999999</v>
      </c>
      <c r="G28" s="64">
        <f>SUM(G24:G27)</f>
        <v>13865957.279999999</v>
      </c>
    </row>
    <row r="29" spans="1:10" ht="19.5" thickTop="1"/>
    <row r="30" spans="1:10">
      <c r="D30" s="192" t="s">
        <v>351</v>
      </c>
      <c r="F30" s="193"/>
      <c r="G30" s="192" t="s">
        <v>53</v>
      </c>
    </row>
    <row r="31" spans="1:10">
      <c r="A31" s="135" t="s">
        <v>54</v>
      </c>
      <c r="D31" s="194" t="s">
        <v>91</v>
      </c>
      <c r="G31" s="125">
        <v>0</v>
      </c>
    </row>
    <row r="32" spans="1:10">
      <c r="A32" s="195" t="s">
        <v>367</v>
      </c>
    </row>
  </sheetData>
  <mergeCells count="5">
    <mergeCell ref="A1:H1"/>
    <mergeCell ref="A2:H2"/>
    <mergeCell ref="A3:H3"/>
    <mergeCell ref="C5:E5"/>
    <mergeCell ref="F5:H5"/>
  </mergeCells>
  <printOptions horizontalCentered="1"/>
  <pageMargins left="0.19685039370078741" right="0.19685039370078741" top="0.63" bottom="0.39370078740157483" header="0.31496062992125984" footer="0.19685039370078741"/>
  <pageSetup paperSize="9" scale="7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U34"/>
  <sheetViews>
    <sheetView zoomScale="120" zoomScaleNormal="120" workbookViewId="0">
      <selection activeCell="P6" sqref="P6"/>
    </sheetView>
  </sheetViews>
  <sheetFormatPr defaultRowHeight="18"/>
  <cols>
    <col min="1" max="1" width="21.375" style="34" customWidth="1"/>
    <col min="2" max="2" width="10.875" style="34" customWidth="1"/>
    <col min="3" max="3" width="10.375" style="34" customWidth="1"/>
    <col min="4" max="4" width="10" style="34" customWidth="1"/>
    <col min="5" max="5" width="10.375" style="34" customWidth="1"/>
    <col min="6" max="6" width="12.75" style="34" customWidth="1"/>
    <col min="7" max="7" width="9" style="34"/>
    <col min="8" max="8" width="9.875" style="34" customWidth="1"/>
    <col min="9" max="14" width="9" style="34"/>
    <col min="15" max="15" width="10" style="34" customWidth="1"/>
    <col min="16" max="16" width="10.875" style="34" customWidth="1"/>
    <col min="17" max="16384" width="9" style="34"/>
  </cols>
  <sheetData>
    <row r="1" spans="1:21">
      <c r="A1" s="266" t="s">
        <v>92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</row>
    <row r="2" spans="1:21">
      <c r="A2" s="266" t="s">
        <v>198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</row>
    <row r="3" spans="1:21">
      <c r="A3" s="266" t="s">
        <v>357</v>
      </c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</row>
    <row r="4" spans="1:21" ht="18" customHeight="1">
      <c r="A4" s="264" t="s">
        <v>176</v>
      </c>
      <c r="B4" s="264" t="s">
        <v>55</v>
      </c>
      <c r="C4" s="264" t="s">
        <v>75</v>
      </c>
      <c r="D4" s="264" t="s">
        <v>82</v>
      </c>
      <c r="E4" s="264" t="s">
        <v>31</v>
      </c>
      <c r="F4" s="264" t="s">
        <v>60</v>
      </c>
      <c r="G4" s="264" t="s">
        <v>61</v>
      </c>
      <c r="H4" s="264" t="s">
        <v>62</v>
      </c>
      <c r="I4" s="264" t="s">
        <v>63</v>
      </c>
      <c r="J4" s="264" t="s">
        <v>64</v>
      </c>
      <c r="K4" s="264" t="s">
        <v>65</v>
      </c>
      <c r="L4" s="267" t="s">
        <v>66</v>
      </c>
      <c r="M4" s="264" t="s">
        <v>67</v>
      </c>
      <c r="N4" s="264" t="s">
        <v>68</v>
      </c>
      <c r="O4" s="264" t="s">
        <v>56</v>
      </c>
    </row>
    <row r="5" spans="1:21" ht="53.25" customHeight="1">
      <c r="A5" s="265"/>
      <c r="B5" s="265"/>
      <c r="C5" s="265"/>
      <c r="D5" s="265"/>
      <c r="E5" s="265"/>
      <c r="F5" s="265"/>
      <c r="G5" s="265"/>
      <c r="H5" s="265"/>
      <c r="I5" s="265"/>
      <c r="J5" s="265"/>
      <c r="K5" s="265"/>
      <c r="L5" s="268"/>
      <c r="M5" s="269"/>
      <c r="N5" s="265"/>
      <c r="O5" s="265"/>
    </row>
    <row r="6" spans="1:21">
      <c r="A6" s="38" t="s">
        <v>59</v>
      </c>
      <c r="B6" s="39"/>
      <c r="C6" s="40"/>
      <c r="D6" s="48"/>
      <c r="E6" s="48"/>
      <c r="F6" s="40"/>
      <c r="G6" s="39"/>
      <c r="H6" s="39"/>
      <c r="I6" s="39"/>
      <c r="J6" s="39"/>
      <c r="K6" s="39"/>
      <c r="L6" s="39"/>
      <c r="M6" s="39"/>
      <c r="N6" s="39"/>
      <c r="O6" s="40"/>
      <c r="R6" s="52"/>
      <c r="S6" s="52"/>
      <c r="T6" s="53"/>
      <c r="U6" s="53"/>
    </row>
    <row r="7" spans="1:21">
      <c r="A7" s="39" t="s">
        <v>199</v>
      </c>
      <c r="B7" s="41">
        <f>[3]งบกลาง!D19</f>
        <v>15110400</v>
      </c>
      <c r="C7" s="42">
        <f>[3]Sheet2!C101</f>
        <v>14842876.449999999</v>
      </c>
      <c r="D7" s="41">
        <v>0</v>
      </c>
      <c r="E7" s="41">
        <f t="shared" ref="E7:E17" si="0">C7+D7</f>
        <v>14842876.449999999</v>
      </c>
      <c r="F7" s="42"/>
      <c r="G7" s="41"/>
      <c r="H7" s="41">
        <v>0</v>
      </c>
      <c r="I7" s="41">
        <v>0</v>
      </c>
      <c r="J7" s="41">
        <v>0</v>
      </c>
      <c r="K7" s="41">
        <v>0</v>
      </c>
      <c r="L7" s="41">
        <v>0</v>
      </c>
      <c r="M7" s="41">
        <v>0</v>
      </c>
      <c r="N7" s="41">
        <v>0</v>
      </c>
      <c r="O7" s="41">
        <f>'[3]Sheet3 (โอน)'!E15</f>
        <v>14842876.449999999</v>
      </c>
      <c r="P7" s="54"/>
      <c r="Q7" s="54"/>
      <c r="R7" s="43"/>
      <c r="S7" s="43"/>
      <c r="T7" s="43"/>
      <c r="U7" s="43"/>
    </row>
    <row r="8" spans="1:21">
      <c r="A8" s="39" t="s">
        <v>200</v>
      </c>
      <c r="B8" s="41">
        <f>[3]Sheet2!B109</f>
        <v>3119320</v>
      </c>
      <c r="C8" s="42">
        <f>[3]Sheet2!C109</f>
        <v>2836800</v>
      </c>
      <c r="D8" s="41">
        <v>0</v>
      </c>
      <c r="E8" s="41">
        <f t="shared" si="0"/>
        <v>2836800</v>
      </c>
      <c r="F8" s="42">
        <f>'[3]Sheet3 (โอน)'!E22</f>
        <v>2836800</v>
      </c>
      <c r="G8" s="41"/>
      <c r="H8" s="41"/>
      <c r="I8" s="41">
        <f>'[2]สรุปรายจ่ายตามงบประมาณ '!G23</f>
        <v>0</v>
      </c>
      <c r="J8" s="41">
        <f>'[2]สรุปรายจ่ายตามงบประมาณ '!I23</f>
        <v>0</v>
      </c>
      <c r="K8" s="41">
        <f>'[2]สรุปรายจ่ายตามงบประมาณ '!J23</f>
        <v>0</v>
      </c>
      <c r="L8" s="41">
        <f>'[2]สรุปรายจ่ายตามงบประมาณ '!L23</f>
        <v>0</v>
      </c>
      <c r="M8" s="41">
        <f>'[2]สรุปรายจ่ายตามงบประมาณ '!M23</f>
        <v>0</v>
      </c>
      <c r="N8" s="41">
        <f>'[2]สรุปรายจ่ายตามงบประมาณ '!N23</f>
        <v>0</v>
      </c>
      <c r="O8" s="57"/>
      <c r="P8" s="54"/>
      <c r="Q8" s="54"/>
      <c r="R8" s="43"/>
      <c r="S8" s="43"/>
      <c r="T8" s="43"/>
      <c r="U8" s="43"/>
    </row>
    <row r="9" spans="1:21">
      <c r="A9" s="39" t="s">
        <v>173</v>
      </c>
      <c r="B9" s="41">
        <f>[3]Sheet2!B117</f>
        <v>11201520</v>
      </c>
      <c r="C9" s="42">
        <f>[3]Sheet2!C117</f>
        <v>9986929</v>
      </c>
      <c r="D9" s="41">
        <v>0</v>
      </c>
      <c r="E9" s="41">
        <f t="shared" si="0"/>
        <v>9986929</v>
      </c>
      <c r="F9" s="42">
        <f>'[3]Sheet3 (โอน)'!E31+'[3]Sheet3 (โอน)'!E39</f>
        <v>4853929</v>
      </c>
      <c r="G9" s="41"/>
      <c r="H9" s="41">
        <f>'[3]Sheet3 (โอน)'!E53+'[3]Sheet3 (โอน)'!E60</f>
        <v>2410440</v>
      </c>
      <c r="I9" s="41">
        <f>'[3]Sheet3 (โอน)'!E66</f>
        <v>380880</v>
      </c>
      <c r="J9" s="41">
        <f>'[3]Sheet3 (โอน)'!E73</f>
        <v>972840</v>
      </c>
      <c r="K9" s="41">
        <f>'[3]Sheet3 (โอน)'!E46</f>
        <v>1209420</v>
      </c>
      <c r="L9" s="41">
        <f>[2]สร้างความเข้มแข็งของชุมชน!G9</f>
        <v>0</v>
      </c>
      <c r="M9" s="41">
        <f>[2]ศาสนาวัฒนธรรม!G9</f>
        <v>0</v>
      </c>
      <c r="N9" s="41">
        <f>'[3]Sheet3 (โอน)'!E80</f>
        <v>159420</v>
      </c>
      <c r="O9" s="57"/>
      <c r="P9" s="54"/>
      <c r="Q9" s="54"/>
      <c r="R9" s="43"/>
      <c r="S9" s="43"/>
      <c r="T9" s="43"/>
      <c r="U9" s="43"/>
    </row>
    <row r="10" spans="1:21">
      <c r="A10" s="39" t="s">
        <v>201</v>
      </c>
      <c r="B10" s="41">
        <f>[3]Sheet2!B126</f>
        <v>938840</v>
      </c>
      <c r="C10" s="42">
        <f>[3]Sheet2!C126</f>
        <v>456400</v>
      </c>
      <c r="D10" s="41">
        <v>0</v>
      </c>
      <c r="E10" s="41">
        <f t="shared" si="0"/>
        <v>456400</v>
      </c>
      <c r="F10" s="42">
        <f>'[3]Sheet3 (โอน)'!E87+'[3]Sheet3 (โอน)'!E96</f>
        <v>303700</v>
      </c>
      <c r="G10" s="41">
        <f>'[3]Sheet3 (โอน)'!E90</f>
        <v>42000</v>
      </c>
      <c r="H10" s="41">
        <f>'[3]Sheet3 (โอน)'!E107+'[3]Sheet3 (โอน)'!E111</f>
        <v>32200</v>
      </c>
      <c r="I10" s="41">
        <f>'[3]Sheet3 (โอน)'!E117</f>
        <v>0</v>
      </c>
      <c r="J10" s="41">
        <f>'[3]Sheet3 (โอน)'!E123</f>
        <v>42000</v>
      </c>
      <c r="K10" s="41">
        <f>'[3]Sheet3 (โอน)'!E102</f>
        <v>36500</v>
      </c>
      <c r="L10" s="41">
        <f>[2]สร้างความเข้มแข็งของชุมชน!G10</f>
        <v>0</v>
      </c>
      <c r="M10" s="41">
        <f>[2]ศาสนาวัฒนธรรม!G10</f>
        <v>0</v>
      </c>
      <c r="N10" s="41">
        <f>'[3]Sheet3 (โอน)'!E129</f>
        <v>0</v>
      </c>
      <c r="O10" s="57"/>
      <c r="P10" s="54"/>
      <c r="Q10" s="54"/>
      <c r="R10" s="43"/>
      <c r="S10" s="43"/>
      <c r="T10" s="43"/>
      <c r="U10" s="43"/>
    </row>
    <row r="11" spans="1:21">
      <c r="A11" s="39" t="s">
        <v>202</v>
      </c>
      <c r="B11" s="41">
        <f>[3]Sheet2!B181</f>
        <v>4364467</v>
      </c>
      <c r="C11" s="42">
        <f>[3]Sheet2!C181</f>
        <v>2653622.7999999998</v>
      </c>
      <c r="D11" s="41">
        <v>0</v>
      </c>
      <c r="E11" s="41">
        <f t="shared" si="0"/>
        <v>2653622.7999999998</v>
      </c>
      <c r="F11" s="42">
        <f>'[3]Sheet3 (โอน)'!E146+'[3]Sheet3 (โอน)'!E163</f>
        <v>1202416</v>
      </c>
      <c r="G11" s="41">
        <f>'[3]Sheet3 (โอน)'!E155</f>
        <v>40287.800000000003</v>
      </c>
      <c r="H11" s="41">
        <f>'[3]Sheet3 (โอน)'!E172+'[3]Sheet3 (โอน)'!E180</f>
        <v>869466</v>
      </c>
      <c r="I11" s="41">
        <f>'[3]Sheet3 (โอน)'!E219</f>
        <v>90088</v>
      </c>
      <c r="J11" s="41">
        <f>'[3]Sheet3 (โอน)'!E226</f>
        <v>0</v>
      </c>
      <c r="K11" s="41">
        <f>'[3]Sheet3 (โอน)'!E195+'[3]Sheet3 (โอน)'!E199+'[3]Sheet3 (โอน)'!E203+'[3]Sheet3 (โอน)'!E209</f>
        <v>264274</v>
      </c>
      <c r="L11" s="41">
        <f>'[3]Sheet3 (โอน)'!E236</f>
        <v>107225</v>
      </c>
      <c r="M11" s="41">
        <f>'[3]Sheet3 (โอน)'!E183+'[3]Sheet3 (โอน)'!E189</f>
        <v>42310</v>
      </c>
      <c r="N11" s="41">
        <f>'[3]Sheet3 (โอน)'!E243+'[3]Sheet3 (โอน)'!E249</f>
        <v>37556</v>
      </c>
      <c r="O11" s="57"/>
      <c r="P11" s="54"/>
      <c r="Q11" s="54"/>
      <c r="R11" s="43"/>
      <c r="S11" s="43"/>
      <c r="T11" s="43"/>
      <c r="U11" s="43"/>
    </row>
    <row r="12" spans="1:21">
      <c r="A12" s="39" t="s">
        <v>180</v>
      </c>
      <c r="B12" s="41">
        <f>[3]Sheet2!B198</f>
        <v>1743008</v>
      </c>
      <c r="C12" s="42">
        <f>[3]Sheet2!C198</f>
        <v>1389313.52</v>
      </c>
      <c r="D12" s="41">
        <v>0</v>
      </c>
      <c r="E12" s="41">
        <f t="shared" si="0"/>
        <v>1389313.52</v>
      </c>
      <c r="F12" s="42">
        <f>'[3]Sheet3 (โอน)'!E258+'[3]Sheet3 (โอน)'!E265</f>
        <v>371741</v>
      </c>
      <c r="G12" s="41">
        <f>'[3]Sheet3 (โอน)'!E261</f>
        <v>5500</v>
      </c>
      <c r="H12" s="41">
        <f>'[3]Sheet3 (โอน)'!E283+'[3]Sheet3 (โอน)'!E286</f>
        <v>824548.52</v>
      </c>
      <c r="I12" s="41">
        <f>'[3]Sheet3 (โอน)'!E291</f>
        <v>49790</v>
      </c>
      <c r="J12" s="41">
        <f>'[3]Sheet3 (โอน)'!E295</f>
        <v>0</v>
      </c>
      <c r="K12" s="41">
        <f>'[3]Sheet3 (โอน)'!E273+'[3]Sheet3 (โอน)'!E277</f>
        <v>127734</v>
      </c>
      <c r="L12" s="41">
        <v>0</v>
      </c>
      <c r="M12" s="41">
        <f>[2]ศาสนาวัฒนธรรม!G12</f>
        <v>0</v>
      </c>
      <c r="N12" s="41">
        <f>'[3]Sheet3 (โอน)'!E299</f>
        <v>10000</v>
      </c>
      <c r="O12" s="57"/>
      <c r="P12" s="54"/>
      <c r="Q12" s="54"/>
      <c r="R12" s="43"/>
      <c r="S12" s="43"/>
      <c r="T12" s="43"/>
      <c r="U12" s="43"/>
    </row>
    <row r="13" spans="1:21">
      <c r="A13" s="39" t="s">
        <v>181</v>
      </c>
      <c r="B13" s="41">
        <f>[3]Sheet2!B205</f>
        <v>495000</v>
      </c>
      <c r="C13" s="42">
        <f>[3]Sheet2!C205</f>
        <v>369736</v>
      </c>
      <c r="D13" s="41">
        <v>0</v>
      </c>
      <c r="E13" s="41">
        <f t="shared" si="0"/>
        <v>369736</v>
      </c>
      <c r="F13" s="42">
        <f>'[3]Sheet3 (โอน)'!E307</f>
        <v>346352.61</v>
      </c>
      <c r="G13" s="41"/>
      <c r="H13" s="41">
        <f>'[3]Sheet3 (โอน)'!E312</f>
        <v>23383.39</v>
      </c>
      <c r="I13" s="41">
        <f>[2]สาธารณสุข!H13</f>
        <v>0</v>
      </c>
      <c r="J13" s="41">
        <f>[2]สังคมสงเคราะห์!G13</f>
        <v>0</v>
      </c>
      <c r="K13" s="41">
        <f>[2]เคหะและชุมชน!I13</f>
        <v>0</v>
      </c>
      <c r="L13" s="41">
        <f>[2]สร้างความเข้มแข็งของชุมชน!G13</f>
        <v>0</v>
      </c>
      <c r="M13" s="41">
        <f>[2]ศาสนาวัฒนธรรม!G13</f>
        <v>0</v>
      </c>
      <c r="N13" s="41">
        <v>0</v>
      </c>
      <c r="O13" s="57"/>
      <c r="P13" s="54"/>
      <c r="Q13" s="54"/>
      <c r="R13" s="43"/>
      <c r="S13" s="43"/>
      <c r="T13" s="43"/>
      <c r="U13" s="43"/>
    </row>
    <row r="14" spans="1:21">
      <c r="A14" s="39" t="s">
        <v>174</v>
      </c>
      <c r="B14" s="41">
        <f>[3]Sheet2!B224</f>
        <v>197100</v>
      </c>
      <c r="C14" s="42">
        <f>[3]Sheet2!C224-29900</f>
        <v>197100</v>
      </c>
      <c r="D14" s="41">
        <v>29900</v>
      </c>
      <c r="E14" s="41">
        <f t="shared" si="0"/>
        <v>227000</v>
      </c>
      <c r="F14" s="42">
        <f>'[3]Sheet3 (โอน)'!E341+'[3]Sheet3 (โอน)'!E345+'[3]Sheet3 (โอน)'!E374</f>
        <v>57300</v>
      </c>
      <c r="G14" s="41">
        <f>'[3]Sheet3 (โอน)'!E392</f>
        <v>7500</v>
      </c>
      <c r="H14" s="41">
        <f>'[3]Sheet3 (โอน)'!E357+'[3]Sheet3 (โอน)'!E361+'[3]Sheet3 (โอน)'!E389</f>
        <v>68400</v>
      </c>
      <c r="I14" s="41">
        <f>'[3]Sheet3 (โอน)'!E366</f>
        <v>7000</v>
      </c>
      <c r="J14" s="41">
        <f>'[3]Sheet3 (โอน)'!E353+'[3]Sheet3 (โอน)'!E383+'[3]Sheet3 (โอน)'!E386</f>
        <v>38300</v>
      </c>
      <c r="K14" s="41">
        <f>'[3]Sheet3 (โอน)'!E349+'[3]Sheet3 (โอน)'!E378</f>
        <v>40500</v>
      </c>
      <c r="L14" s="41">
        <f>[2]สร้างความเข้มแข็งของชุมชน!G14</f>
        <v>0</v>
      </c>
      <c r="M14" s="41">
        <f>[2]ศาสนาวัฒนธรรม!G14</f>
        <v>0</v>
      </c>
      <c r="N14" s="41">
        <f>'[3]Sheet3 (โอน)'!E370</f>
        <v>8000</v>
      </c>
      <c r="O14" s="57"/>
      <c r="P14" s="54"/>
      <c r="Q14" s="54"/>
      <c r="R14" s="43"/>
      <c r="S14" s="43"/>
      <c r="T14" s="43"/>
      <c r="U14" s="43"/>
    </row>
    <row r="15" spans="1:21">
      <c r="A15" s="39" t="s">
        <v>203</v>
      </c>
      <c r="B15" s="41">
        <f>[3]Sheet2!B233</f>
        <v>4164945</v>
      </c>
      <c r="C15" s="42">
        <f>[3]Sheet2!C233</f>
        <v>3711600</v>
      </c>
      <c r="D15" s="41">
        <v>0</v>
      </c>
      <c r="E15" s="41">
        <f t="shared" si="0"/>
        <v>3711600</v>
      </c>
      <c r="F15" s="42">
        <v>0</v>
      </c>
      <c r="G15" s="41"/>
      <c r="H15" s="41">
        <f>'[3]Sheet3 (โอน)'!E423</f>
        <v>153600</v>
      </c>
      <c r="I15" s="41">
        <v>0</v>
      </c>
      <c r="J15" s="41">
        <f>[2]สังคมสงเคราะห์!G15</f>
        <v>0</v>
      </c>
      <c r="K15" s="41">
        <f>'[3]Sheet3 (โอน)'!E419</f>
        <v>2903000</v>
      </c>
      <c r="L15" s="41">
        <f>[2]สร้างความเข้มแข็งของชุมชน!G15</f>
        <v>0</v>
      </c>
      <c r="M15" s="41">
        <f>[2]ศาสนาวัฒนธรรม!G15</f>
        <v>0</v>
      </c>
      <c r="N15" s="41">
        <f>'[3]Sheet3 (โอน)'!E427</f>
        <v>655000</v>
      </c>
      <c r="O15" s="41"/>
      <c r="P15" s="54"/>
      <c r="Q15" s="54"/>
      <c r="R15" s="43"/>
      <c r="S15" s="43"/>
    </row>
    <row r="16" spans="1:21">
      <c r="A16" s="39" t="s">
        <v>177</v>
      </c>
      <c r="B16" s="41">
        <v>0</v>
      </c>
      <c r="C16" s="42">
        <v>0</v>
      </c>
      <c r="D16" s="41">
        <v>0</v>
      </c>
      <c r="E16" s="41">
        <f t="shared" si="0"/>
        <v>0</v>
      </c>
      <c r="F16" s="42">
        <v>0</v>
      </c>
      <c r="G16" s="41"/>
      <c r="H16" s="41">
        <f>[2]แผนการศึกษา!H15</f>
        <v>0</v>
      </c>
      <c r="I16" s="41">
        <v>0</v>
      </c>
      <c r="J16" s="41">
        <f>[2]สังคมสงเคราะห์!G16</f>
        <v>0</v>
      </c>
      <c r="K16" s="41">
        <f>[2]เคหะและชุมชน!I16</f>
        <v>0</v>
      </c>
      <c r="L16" s="41">
        <f>[2]สร้างความเข้มแข็งของชุมชน!G16</f>
        <v>0</v>
      </c>
      <c r="M16" s="41">
        <f>[2]ศาสนาวัฒนธรรม!G16</f>
        <v>0</v>
      </c>
      <c r="N16" s="41">
        <v>0</v>
      </c>
      <c r="O16" s="41"/>
      <c r="P16" s="54"/>
      <c r="Q16" s="54"/>
      <c r="R16" s="43"/>
      <c r="S16" s="43"/>
      <c r="T16" s="43"/>
      <c r="U16" s="43"/>
    </row>
    <row r="17" spans="1:21">
      <c r="A17" s="39" t="s">
        <v>175</v>
      </c>
      <c r="B17" s="41">
        <f>[3]Sheet2!B213</f>
        <v>1933000</v>
      </c>
      <c r="C17" s="42">
        <f>[3]Sheet2!C213</f>
        <v>1831000</v>
      </c>
      <c r="D17" s="41">
        <v>0</v>
      </c>
      <c r="E17" s="41">
        <f t="shared" si="0"/>
        <v>1831000</v>
      </c>
      <c r="F17" s="42">
        <f>[2]รายจ่ายตามแผนงานรวม!D17</f>
        <v>0</v>
      </c>
      <c r="G17" s="41"/>
      <c r="H17" s="41">
        <f>'[3]Sheet3 (โอน)'!E327</f>
        <v>1466000</v>
      </c>
      <c r="I17" s="41">
        <f>'[3]Sheet3 (โอน)'!E331</f>
        <v>340000</v>
      </c>
      <c r="J17" s="41">
        <v>0</v>
      </c>
      <c r="K17" s="41">
        <f>[2]เคหะและชุมชน!I17</f>
        <v>0</v>
      </c>
      <c r="L17" s="41">
        <f>'[3]Sheet3 (โอน)'!E329</f>
        <v>25000</v>
      </c>
      <c r="M17" s="41">
        <f>[2]ศาสนาวัฒนธรรม!G17</f>
        <v>0</v>
      </c>
      <c r="N17" s="41">
        <v>0</v>
      </c>
      <c r="O17" s="41"/>
      <c r="P17" s="54"/>
      <c r="Q17" s="54"/>
      <c r="R17" s="43"/>
      <c r="S17" s="43"/>
      <c r="T17" s="43"/>
      <c r="U17" s="43"/>
    </row>
    <row r="18" spans="1:21">
      <c r="A18" s="113" t="s">
        <v>287</v>
      </c>
      <c r="B18" s="44">
        <f>SUM(B7:B17)</f>
        <v>43267600</v>
      </c>
      <c r="C18" s="46">
        <f>SUM(C7:C17)</f>
        <v>38275377.769999996</v>
      </c>
      <c r="D18" s="50">
        <f>SUM(D7:D17)</f>
        <v>29900</v>
      </c>
      <c r="E18" s="44">
        <f>SUM(E7:E17)</f>
        <v>38305277.769999996</v>
      </c>
      <c r="F18" s="46">
        <f>SUM(F6:F17)</f>
        <v>9972238.6099999994</v>
      </c>
      <c r="G18" s="44">
        <f t="shared" ref="G18" si="1">SUM(G8:G17)</f>
        <v>95287.8</v>
      </c>
      <c r="H18" s="44">
        <f>SUM(H6:H17)</f>
        <v>5848037.9100000001</v>
      </c>
      <c r="I18" s="50">
        <f>SUM(I6:I17)</f>
        <v>867758</v>
      </c>
      <c r="J18" s="44">
        <f t="shared" ref="J18:N18" si="2">SUM(J8:J17)</f>
        <v>1053140</v>
      </c>
      <c r="K18" s="44">
        <f t="shared" si="2"/>
        <v>4581428</v>
      </c>
      <c r="L18" s="44">
        <f t="shared" si="2"/>
        <v>132225</v>
      </c>
      <c r="M18" s="44">
        <f t="shared" si="2"/>
        <v>42310</v>
      </c>
      <c r="N18" s="44">
        <f t="shared" si="2"/>
        <v>869976</v>
      </c>
      <c r="O18" s="44">
        <f>SUM(O7:O17)</f>
        <v>14842876.449999999</v>
      </c>
      <c r="P18" s="55"/>
      <c r="Q18" s="54"/>
      <c r="R18" s="43"/>
      <c r="S18" s="43"/>
    </row>
    <row r="19" spans="1:21">
      <c r="A19" s="47" t="s">
        <v>69</v>
      </c>
      <c r="B19" s="48"/>
      <c r="C19" s="48"/>
      <c r="D19" s="39"/>
      <c r="E19" s="39"/>
      <c r="F19" s="45"/>
      <c r="G19" s="48"/>
      <c r="H19" s="48"/>
      <c r="I19" s="48"/>
      <c r="J19" s="48"/>
      <c r="K19" s="48"/>
      <c r="L19" s="48"/>
      <c r="M19" s="48"/>
      <c r="N19" s="48"/>
      <c r="O19" s="48"/>
      <c r="Q19" s="43"/>
      <c r="R19" s="43"/>
      <c r="S19" s="43"/>
    </row>
    <row r="20" spans="1:21">
      <c r="A20" s="39" t="s">
        <v>70</v>
      </c>
      <c r="B20" s="41">
        <f>[3]Sheet2!B13</f>
        <v>346200</v>
      </c>
      <c r="C20" s="42">
        <f>[3]Sheet2!C13</f>
        <v>308538.83</v>
      </c>
      <c r="D20" s="41">
        <v>0</v>
      </c>
      <c r="E20" s="41">
        <f t="shared" ref="E20:E27" si="3">C20+D20</f>
        <v>308538.83</v>
      </c>
      <c r="F20" s="42">
        <v>0</v>
      </c>
      <c r="G20" s="41">
        <v>0</v>
      </c>
      <c r="H20" s="42">
        <v>0</v>
      </c>
      <c r="I20" s="41">
        <v>0</v>
      </c>
      <c r="J20" s="41">
        <v>0</v>
      </c>
      <c r="K20" s="41">
        <v>0</v>
      </c>
      <c r="L20" s="41">
        <v>0</v>
      </c>
      <c r="M20" s="41">
        <v>0</v>
      </c>
      <c r="N20" s="41">
        <v>0</v>
      </c>
      <c r="O20" s="41">
        <v>0</v>
      </c>
      <c r="Q20" s="54"/>
      <c r="R20" s="43"/>
      <c r="S20" s="43"/>
    </row>
    <row r="21" spans="1:21">
      <c r="A21" s="39" t="s">
        <v>71</v>
      </c>
      <c r="B21" s="41">
        <f>[3]Sheet2!B40</f>
        <v>289400</v>
      </c>
      <c r="C21" s="42">
        <f>[3]Sheet2!C40</f>
        <v>209703</v>
      </c>
      <c r="D21" s="41">
        <v>0</v>
      </c>
      <c r="E21" s="41">
        <f t="shared" si="3"/>
        <v>209703</v>
      </c>
      <c r="F21" s="43">
        <v>0</v>
      </c>
      <c r="G21" s="41">
        <v>0</v>
      </c>
      <c r="H21" s="41">
        <v>0</v>
      </c>
      <c r="I21" s="41">
        <v>0</v>
      </c>
      <c r="J21" s="41">
        <v>0</v>
      </c>
      <c r="K21" s="41">
        <v>0</v>
      </c>
      <c r="L21" s="41">
        <v>0</v>
      </c>
      <c r="M21" s="41">
        <v>0</v>
      </c>
      <c r="N21" s="41">
        <v>0</v>
      </c>
      <c r="O21" s="41">
        <v>0</v>
      </c>
    </row>
    <row r="22" spans="1:21">
      <c r="A22" s="39" t="s">
        <v>178</v>
      </c>
      <c r="B22" s="41">
        <f>[3]Sheet2!B43</f>
        <v>161000</v>
      </c>
      <c r="C22" s="42">
        <f>[3]Sheet2!C43</f>
        <v>215707.94</v>
      </c>
      <c r="D22" s="41">
        <v>0</v>
      </c>
      <c r="E22" s="41">
        <f t="shared" si="3"/>
        <v>215707.94</v>
      </c>
      <c r="F22" s="43">
        <v>0</v>
      </c>
      <c r="G22" s="41">
        <v>0</v>
      </c>
      <c r="H22" s="41">
        <v>0</v>
      </c>
      <c r="I22" s="41">
        <v>0</v>
      </c>
      <c r="J22" s="41">
        <v>0</v>
      </c>
      <c r="K22" s="41">
        <v>0</v>
      </c>
      <c r="L22" s="41">
        <v>0</v>
      </c>
      <c r="M22" s="41">
        <v>0</v>
      </c>
      <c r="N22" s="41">
        <v>0</v>
      </c>
      <c r="O22" s="41">
        <v>0</v>
      </c>
      <c r="R22" s="45"/>
    </row>
    <row r="23" spans="1:21">
      <c r="A23" s="39" t="s">
        <v>72</v>
      </c>
      <c r="B23" s="41">
        <f>[3]Sheet2!B52</f>
        <v>20800</v>
      </c>
      <c r="C23" s="42">
        <f>[3]Sheet2!C52</f>
        <v>2272</v>
      </c>
      <c r="D23" s="41">
        <v>0</v>
      </c>
      <c r="E23" s="41">
        <f t="shared" si="3"/>
        <v>2272</v>
      </c>
      <c r="F23" s="43">
        <v>0</v>
      </c>
      <c r="G23" s="41">
        <v>0</v>
      </c>
      <c r="H23" s="41">
        <v>0</v>
      </c>
      <c r="I23" s="41">
        <v>0</v>
      </c>
      <c r="J23" s="41">
        <v>0</v>
      </c>
      <c r="K23" s="41">
        <v>0</v>
      </c>
      <c r="L23" s="41">
        <v>0</v>
      </c>
      <c r="M23" s="41">
        <v>0</v>
      </c>
      <c r="N23" s="41">
        <v>0</v>
      </c>
      <c r="O23" s="41">
        <v>0</v>
      </c>
    </row>
    <row r="24" spans="1:21">
      <c r="A24" s="39" t="s">
        <v>73</v>
      </c>
      <c r="B24" s="41">
        <f>[3]Sheet2!B55</f>
        <v>6000</v>
      </c>
      <c r="C24" s="42">
        <f>[3]Sheet2!C55</f>
        <v>0</v>
      </c>
      <c r="D24" s="41">
        <v>0</v>
      </c>
      <c r="E24" s="41">
        <f t="shared" si="3"/>
        <v>0</v>
      </c>
      <c r="F24" s="43">
        <v>0</v>
      </c>
      <c r="G24" s="41">
        <v>0</v>
      </c>
      <c r="H24" s="41">
        <v>0</v>
      </c>
      <c r="I24" s="41">
        <v>0</v>
      </c>
      <c r="J24" s="41">
        <v>0</v>
      </c>
      <c r="K24" s="41">
        <v>0</v>
      </c>
      <c r="L24" s="41">
        <v>0</v>
      </c>
      <c r="M24" s="41">
        <v>0</v>
      </c>
      <c r="N24" s="41">
        <v>0</v>
      </c>
      <c r="O24" s="41">
        <v>0</v>
      </c>
    </row>
    <row r="25" spans="1:21">
      <c r="A25" s="39" t="s">
        <v>179</v>
      </c>
      <c r="B25" s="41">
        <f>[3]Sheet2!B25</f>
        <v>18246645</v>
      </c>
      <c r="C25" s="42">
        <f>[3]Sheet2!C25</f>
        <v>19553508.639999997</v>
      </c>
      <c r="D25" s="41">
        <v>0</v>
      </c>
      <c r="E25" s="41">
        <f t="shared" si="3"/>
        <v>19553508.639999997</v>
      </c>
      <c r="F25" s="43">
        <v>0</v>
      </c>
      <c r="G25" s="41">
        <v>0</v>
      </c>
      <c r="H25" s="41">
        <v>0</v>
      </c>
      <c r="I25" s="41">
        <v>0</v>
      </c>
      <c r="J25" s="41">
        <v>0</v>
      </c>
      <c r="K25" s="41">
        <v>0</v>
      </c>
      <c r="L25" s="41">
        <v>0</v>
      </c>
      <c r="M25" s="41">
        <v>0</v>
      </c>
      <c r="N25" s="41">
        <v>0</v>
      </c>
      <c r="O25" s="41">
        <v>0</v>
      </c>
    </row>
    <row r="26" spans="1:21">
      <c r="A26" s="39" t="s">
        <v>74</v>
      </c>
      <c r="B26" s="41">
        <f>[3]Sheet2!B61</f>
        <v>24197555</v>
      </c>
      <c r="C26" s="42">
        <f>[3]Sheet2!C58</f>
        <v>23872332</v>
      </c>
      <c r="D26" s="41">
        <v>0</v>
      </c>
      <c r="E26" s="41">
        <f t="shared" si="3"/>
        <v>23872332</v>
      </c>
      <c r="F26" s="43">
        <v>0</v>
      </c>
      <c r="G26" s="41">
        <v>0</v>
      </c>
      <c r="H26" s="41">
        <v>0</v>
      </c>
      <c r="I26" s="41">
        <v>0</v>
      </c>
      <c r="J26" s="41">
        <v>0</v>
      </c>
      <c r="K26" s="41">
        <v>0</v>
      </c>
      <c r="L26" s="41">
        <v>0</v>
      </c>
      <c r="M26" s="41">
        <v>0</v>
      </c>
      <c r="N26" s="41">
        <v>0</v>
      </c>
      <c r="O26" s="41">
        <v>0</v>
      </c>
    </row>
    <row r="27" spans="1:21">
      <c r="A27" s="39" t="s">
        <v>290</v>
      </c>
      <c r="B27" s="57">
        <v>0</v>
      </c>
      <c r="C27" s="41">
        <f>'[2]งบรับ-จ่ายรวมเงินอุดหนุน'!C58</f>
        <v>0</v>
      </c>
      <c r="D27" s="41">
        <v>29900</v>
      </c>
      <c r="E27" s="41">
        <f t="shared" si="3"/>
        <v>29900</v>
      </c>
      <c r="F27" s="43">
        <v>0</v>
      </c>
      <c r="G27" s="41">
        <v>0</v>
      </c>
      <c r="H27" s="41">
        <v>0</v>
      </c>
      <c r="I27" s="41">
        <v>0</v>
      </c>
      <c r="J27" s="41"/>
      <c r="K27" s="41">
        <v>0</v>
      </c>
      <c r="L27" s="41">
        <v>0</v>
      </c>
      <c r="M27" s="41">
        <v>0</v>
      </c>
      <c r="N27" s="41">
        <v>0</v>
      </c>
      <c r="O27" s="41">
        <v>0</v>
      </c>
    </row>
    <row r="28" spans="1:21">
      <c r="A28" s="113" t="s">
        <v>288</v>
      </c>
      <c r="B28" s="49">
        <f t="shared" ref="B28" si="4">SUM(B20:B27)</f>
        <v>43267600</v>
      </c>
      <c r="C28" s="50">
        <f>SUM(C20:C27)</f>
        <v>44162062.409999996</v>
      </c>
      <c r="D28" s="50">
        <f>SUM(D20:D27)</f>
        <v>29900</v>
      </c>
      <c r="E28" s="50">
        <f>SUM(E20:E27)</f>
        <v>44191962.409999996</v>
      </c>
      <c r="F28" s="56">
        <f t="shared" ref="F28:K28" si="5">SUM(F20:F27)</f>
        <v>0</v>
      </c>
      <c r="G28" s="50">
        <f t="shared" si="5"/>
        <v>0</v>
      </c>
      <c r="H28" s="50">
        <f t="shared" si="5"/>
        <v>0</v>
      </c>
      <c r="I28" s="50">
        <f t="shared" si="5"/>
        <v>0</v>
      </c>
      <c r="J28" s="50">
        <f t="shared" si="5"/>
        <v>0</v>
      </c>
      <c r="K28" s="50">
        <f t="shared" si="5"/>
        <v>0</v>
      </c>
      <c r="L28" s="50">
        <f>SUM(L20:L27)</f>
        <v>0</v>
      </c>
      <c r="M28" s="50">
        <f>SUM(M20:M27)</f>
        <v>0</v>
      </c>
      <c r="N28" s="50">
        <f>SUM(N20:N27)</f>
        <v>0</v>
      </c>
      <c r="O28" s="50">
        <f>SUM(O20:O27)</f>
        <v>0</v>
      </c>
    </row>
    <row r="29" spans="1:21" ht="18.75" thickBot="1">
      <c r="A29" s="262" t="s">
        <v>289</v>
      </c>
      <c r="B29" s="263"/>
      <c r="C29" s="134"/>
      <c r="D29" s="134"/>
      <c r="E29" s="196">
        <f>E28-E18</f>
        <v>5886684.6400000006</v>
      </c>
      <c r="F29" s="43"/>
      <c r="G29" s="43"/>
      <c r="H29" s="43"/>
      <c r="I29" s="43"/>
      <c r="J29" s="43"/>
      <c r="K29" s="43"/>
      <c r="L29" s="43"/>
      <c r="M29" s="43"/>
      <c r="N29" s="43"/>
      <c r="O29" s="45"/>
    </row>
    <row r="30" spans="1:21" s="135" customFormat="1" ht="19.5" thickTop="1">
      <c r="A30" s="135" t="s">
        <v>368</v>
      </c>
      <c r="B30" s="125"/>
      <c r="C30" s="125"/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  <c r="P30" s="125"/>
      <c r="Q30" s="125"/>
    </row>
    <row r="31" spans="1:21" ht="21">
      <c r="B31" s="125" t="s">
        <v>304</v>
      </c>
      <c r="C31" s="125"/>
      <c r="D31" s="54"/>
      <c r="E31" s="54"/>
      <c r="F31" s="125" t="s">
        <v>369</v>
      </c>
      <c r="H31" s="125"/>
      <c r="I31" s="197"/>
      <c r="J31" s="125" t="s">
        <v>305</v>
      </c>
      <c r="K31" s="125"/>
      <c r="L31" s="125"/>
    </row>
    <row r="32" spans="1:21" ht="18.75">
      <c r="B32" s="271" t="s">
        <v>291</v>
      </c>
      <c r="C32" s="271"/>
      <c r="D32" s="45"/>
      <c r="E32" s="45"/>
      <c r="F32" s="270" t="s">
        <v>293</v>
      </c>
      <c r="G32" s="270"/>
      <c r="H32" s="270"/>
      <c r="J32" s="270" t="s">
        <v>293</v>
      </c>
      <c r="K32" s="270"/>
      <c r="L32" s="270"/>
    </row>
    <row r="33" spans="1:12" ht="18.75">
      <c r="A33" s="45"/>
      <c r="B33" s="271" t="s">
        <v>22</v>
      </c>
      <c r="C33" s="271"/>
      <c r="D33" s="45"/>
      <c r="E33" s="45"/>
      <c r="F33" s="270" t="s">
        <v>292</v>
      </c>
      <c r="G33" s="270"/>
      <c r="H33" s="270"/>
      <c r="J33" s="270" t="s">
        <v>294</v>
      </c>
      <c r="K33" s="270"/>
      <c r="L33" s="270"/>
    </row>
    <row r="34" spans="1:12" ht="18.75">
      <c r="B34" s="65"/>
      <c r="C34" s="83"/>
      <c r="D34" s="54"/>
      <c r="E34" s="54"/>
      <c r="J34" s="270" t="s">
        <v>295</v>
      </c>
      <c r="K34" s="270"/>
      <c r="L34" s="270"/>
    </row>
  </sheetData>
  <mergeCells count="26">
    <mergeCell ref="J34:L34"/>
    <mergeCell ref="B32:C32"/>
    <mergeCell ref="B33:C33"/>
    <mergeCell ref="F32:H32"/>
    <mergeCell ref="F33:H33"/>
    <mergeCell ref="J32:L32"/>
    <mergeCell ref="J33:L33"/>
    <mergeCell ref="A1:O1"/>
    <mergeCell ref="A2:O2"/>
    <mergeCell ref="A3:O3"/>
    <mergeCell ref="A4:A5"/>
    <mergeCell ref="B4:B5"/>
    <mergeCell ref="C4:C5"/>
    <mergeCell ref="F4:F5"/>
    <mergeCell ref="H4:H5"/>
    <mergeCell ref="I4:I5"/>
    <mergeCell ref="L4:L5"/>
    <mergeCell ref="M4:M5"/>
    <mergeCell ref="N4:N5"/>
    <mergeCell ref="O4:O5"/>
    <mergeCell ref="A29:B29"/>
    <mergeCell ref="D4:D5"/>
    <mergeCell ref="E4:E5"/>
    <mergeCell ref="J4:J5"/>
    <mergeCell ref="K4:K5"/>
    <mergeCell ref="G4:G5"/>
  </mergeCells>
  <pageMargins left="0.2" right="0.2" top="0.22" bottom="0.2" header="0.2" footer="0.2"/>
  <pageSetup paperSize="9" scale="8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3"/>
  <sheetViews>
    <sheetView workbookViewId="0">
      <selection activeCell="E29" sqref="E29"/>
    </sheetView>
  </sheetViews>
  <sheetFormatPr defaultRowHeight="24.75"/>
  <cols>
    <col min="1" max="1" width="9" style="33"/>
    <col min="2" max="2" width="4" style="33" customWidth="1"/>
    <col min="3" max="9" width="9" style="33"/>
    <col min="10" max="10" width="11.125" style="33" customWidth="1"/>
    <col min="11" max="16384" width="9" style="33"/>
  </cols>
  <sheetData>
    <row r="1" spans="1:9">
      <c r="A1" s="226" t="s">
        <v>92</v>
      </c>
      <c r="B1" s="226"/>
      <c r="C1" s="226"/>
      <c r="D1" s="226"/>
      <c r="E1" s="226"/>
      <c r="F1" s="226"/>
      <c r="G1" s="226"/>
      <c r="H1" s="226"/>
      <c r="I1" s="226"/>
    </row>
    <row r="2" spans="1:9">
      <c r="A2" s="226" t="s">
        <v>23</v>
      </c>
      <c r="B2" s="226"/>
      <c r="C2" s="226"/>
      <c r="D2" s="226"/>
      <c r="E2" s="226"/>
      <c r="F2" s="226"/>
      <c r="G2" s="226"/>
      <c r="H2" s="226"/>
      <c r="I2" s="226"/>
    </row>
    <row r="3" spans="1:9">
      <c r="A3" s="226" t="s">
        <v>345</v>
      </c>
      <c r="B3" s="226"/>
      <c r="C3" s="226"/>
      <c r="D3" s="226"/>
      <c r="E3" s="226"/>
      <c r="F3" s="226"/>
      <c r="G3" s="226"/>
      <c r="H3" s="226"/>
      <c r="I3" s="226"/>
    </row>
    <row r="5" spans="1:9">
      <c r="A5" s="35" t="s">
        <v>24</v>
      </c>
    </row>
    <row r="6" spans="1:9">
      <c r="B6" s="33" t="s">
        <v>204</v>
      </c>
    </row>
    <row r="7" spans="1:9">
      <c r="A7" s="33" t="s">
        <v>205</v>
      </c>
    </row>
    <row r="8" spans="1:9">
      <c r="A8" s="33" t="s">
        <v>206</v>
      </c>
    </row>
    <row r="9" spans="1:9">
      <c r="B9" s="33" t="s">
        <v>207</v>
      </c>
    </row>
    <row r="10" spans="1:9">
      <c r="B10" s="33" t="s">
        <v>208</v>
      </c>
    </row>
    <row r="11" spans="1:9">
      <c r="A11" s="33" t="s">
        <v>209</v>
      </c>
    </row>
    <row r="12" spans="1:9">
      <c r="B12" s="33" t="s">
        <v>346</v>
      </c>
    </row>
    <row r="13" spans="1:9">
      <c r="A13" s="35" t="s">
        <v>210</v>
      </c>
    </row>
    <row r="14" spans="1:9">
      <c r="B14" s="33" t="s">
        <v>211</v>
      </c>
    </row>
    <row r="15" spans="1:9">
      <c r="B15" s="33" t="s">
        <v>212</v>
      </c>
    </row>
    <row r="16" spans="1:9">
      <c r="A16" s="33" t="s">
        <v>213</v>
      </c>
    </row>
    <row r="17" spans="1:3">
      <c r="A17" s="33" t="s">
        <v>307</v>
      </c>
    </row>
    <row r="18" spans="1:3">
      <c r="A18" s="33" t="s">
        <v>308</v>
      </c>
    </row>
    <row r="19" spans="1:3">
      <c r="B19" s="33" t="s">
        <v>379</v>
      </c>
    </row>
    <row r="20" spans="1:3">
      <c r="C20" s="33" t="s">
        <v>375</v>
      </c>
    </row>
    <row r="21" spans="1:3">
      <c r="A21" s="33" t="s">
        <v>376</v>
      </c>
    </row>
    <row r="22" spans="1:3">
      <c r="A22" s="33" t="s">
        <v>377</v>
      </c>
    </row>
    <row r="23" spans="1:3">
      <c r="A23" s="33" t="s">
        <v>378</v>
      </c>
    </row>
  </sheetData>
  <mergeCells count="3">
    <mergeCell ref="A1:I1"/>
    <mergeCell ref="A2:I2"/>
    <mergeCell ref="A3:I3"/>
  </mergeCells>
  <pageMargins left="0.77" right="0.21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45"/>
  <sheetViews>
    <sheetView workbookViewId="0">
      <selection activeCell="J14" sqref="J14"/>
    </sheetView>
  </sheetViews>
  <sheetFormatPr defaultColWidth="38.625" defaultRowHeight="22.5"/>
  <cols>
    <col min="1" max="1" width="33.25" style="51" customWidth="1"/>
    <col min="2" max="2" width="15.125" style="84" customWidth="1"/>
    <col min="3" max="3" width="16.125" style="86" customWidth="1"/>
    <col min="4" max="4" width="19.375" style="51" customWidth="1"/>
    <col min="5" max="6" width="18.625" style="51" customWidth="1"/>
    <col min="7" max="7" width="10.375" style="51" customWidth="1"/>
    <col min="8" max="8" width="14.75" style="51" customWidth="1"/>
    <col min="9" max="9" width="17.375" style="144" customWidth="1"/>
    <col min="10" max="16384" width="38.625" style="51"/>
  </cols>
  <sheetData>
    <row r="1" spans="1:8">
      <c r="A1" s="227" t="s">
        <v>182</v>
      </c>
      <c r="B1" s="227"/>
      <c r="C1" s="227"/>
      <c r="D1" s="227"/>
      <c r="E1" s="227"/>
      <c r="F1" s="227"/>
    </row>
    <row r="2" spans="1:8" ht="22.5" customHeight="1">
      <c r="A2" s="227" t="s">
        <v>23</v>
      </c>
      <c r="B2" s="227"/>
      <c r="C2" s="227"/>
      <c r="D2" s="227"/>
      <c r="E2" s="227"/>
      <c r="F2" s="227"/>
    </row>
    <row r="3" spans="1:8" ht="20.25" customHeight="1">
      <c r="A3" s="227" t="s">
        <v>314</v>
      </c>
      <c r="B3" s="227"/>
      <c r="C3" s="227"/>
      <c r="D3" s="227"/>
      <c r="E3" s="227"/>
      <c r="F3" s="227"/>
    </row>
    <row r="4" spans="1:8" ht="21.75" customHeight="1">
      <c r="A4" s="150" t="s">
        <v>183</v>
      </c>
      <c r="B4" s="221"/>
    </row>
    <row r="5" spans="1:8">
      <c r="A5" s="228" t="s">
        <v>25</v>
      </c>
      <c r="B5" s="229" t="s">
        <v>26</v>
      </c>
      <c r="C5" s="230"/>
      <c r="D5" s="233" t="s">
        <v>184</v>
      </c>
      <c r="E5" s="234"/>
      <c r="F5" s="235"/>
    </row>
    <row r="6" spans="1:8">
      <c r="A6" s="228"/>
      <c r="B6" s="231"/>
      <c r="C6" s="232"/>
      <c r="D6" s="198" t="s">
        <v>27</v>
      </c>
      <c r="E6" s="233" t="s">
        <v>28</v>
      </c>
      <c r="F6" s="235"/>
    </row>
    <row r="7" spans="1:8">
      <c r="A7" s="199"/>
      <c r="B7" s="222" t="s">
        <v>313</v>
      </c>
      <c r="C7" s="222" t="s">
        <v>312</v>
      </c>
      <c r="D7" s="201"/>
      <c r="E7" s="200" t="s">
        <v>313</v>
      </c>
      <c r="F7" s="200" t="s">
        <v>84</v>
      </c>
    </row>
    <row r="8" spans="1:8">
      <c r="A8" s="202" t="s">
        <v>333</v>
      </c>
      <c r="B8" s="217"/>
      <c r="C8" s="85"/>
      <c r="D8" s="204"/>
      <c r="E8" s="204"/>
      <c r="F8" s="204"/>
    </row>
    <row r="9" spans="1:8">
      <c r="A9" s="205" t="s">
        <v>334</v>
      </c>
      <c r="B9" s="210">
        <v>1415000</v>
      </c>
      <c r="C9" s="210">
        <v>1415000</v>
      </c>
      <c r="D9" s="204" t="s">
        <v>29</v>
      </c>
      <c r="E9" s="203">
        <v>24113283.539999999</v>
      </c>
      <c r="F9" s="85">
        <v>23819683.539999999</v>
      </c>
      <c r="G9" s="215"/>
      <c r="H9" s="215"/>
    </row>
    <row r="10" spans="1:8">
      <c r="A10" s="206" t="s">
        <v>335</v>
      </c>
      <c r="B10" s="210"/>
      <c r="C10" s="210"/>
      <c r="D10" s="204" t="s">
        <v>18</v>
      </c>
      <c r="E10" s="203">
        <v>5286569</v>
      </c>
      <c r="F10" s="203">
        <v>5286569</v>
      </c>
      <c r="G10" s="215"/>
      <c r="H10" s="215"/>
    </row>
    <row r="11" spans="1:8">
      <c r="A11" s="205" t="s">
        <v>336</v>
      </c>
      <c r="B11" s="210">
        <v>1444700</v>
      </c>
      <c r="C11" s="210">
        <v>1444700</v>
      </c>
      <c r="D11" s="204" t="s">
        <v>19</v>
      </c>
      <c r="E11" s="203">
        <v>0</v>
      </c>
      <c r="F11" s="203">
        <v>0</v>
      </c>
      <c r="G11" s="215"/>
    </row>
    <row r="12" spans="1:8">
      <c r="A12" s="206" t="s">
        <v>337</v>
      </c>
      <c r="B12" s="218"/>
      <c r="C12" s="210"/>
      <c r="D12" s="204" t="s">
        <v>30</v>
      </c>
      <c r="E12" s="203">
        <v>0</v>
      </c>
      <c r="F12" s="203">
        <v>0</v>
      </c>
      <c r="G12" s="215"/>
    </row>
    <row r="13" spans="1:8">
      <c r="A13" s="207" t="s">
        <v>258</v>
      </c>
      <c r="B13" s="208">
        <v>50000</v>
      </c>
      <c r="C13" s="210">
        <v>50000</v>
      </c>
      <c r="D13" s="204" t="s">
        <v>338</v>
      </c>
      <c r="E13" s="203">
        <v>3000</v>
      </c>
      <c r="F13" s="203">
        <v>3000</v>
      </c>
    </row>
    <row r="14" spans="1:8">
      <c r="A14" s="209" t="s">
        <v>255</v>
      </c>
      <c r="B14" s="210">
        <v>629000</v>
      </c>
      <c r="C14" s="210">
        <v>629000</v>
      </c>
      <c r="D14" s="204" t="s">
        <v>339</v>
      </c>
      <c r="E14" s="203"/>
      <c r="F14" s="211"/>
    </row>
    <row r="15" spans="1:8">
      <c r="A15" s="209" t="s">
        <v>256</v>
      </c>
      <c r="B15" s="210">
        <v>100000</v>
      </c>
      <c r="C15" s="210">
        <v>100000</v>
      </c>
      <c r="D15" s="204" t="s">
        <v>340</v>
      </c>
      <c r="E15" s="203"/>
      <c r="F15" s="211"/>
      <c r="G15" s="215"/>
      <c r="H15" s="215"/>
    </row>
    <row r="16" spans="1:8">
      <c r="A16" s="209" t="s">
        <v>257</v>
      </c>
      <c r="B16" s="210">
        <v>36594</v>
      </c>
      <c r="C16" s="210">
        <v>36594</v>
      </c>
      <c r="D16" s="204"/>
      <c r="E16" s="203"/>
      <c r="F16" s="211"/>
      <c r="G16" s="215"/>
    </row>
    <row r="17" spans="1:8">
      <c r="A17" s="209" t="s">
        <v>259</v>
      </c>
      <c r="B17" s="210">
        <v>22000</v>
      </c>
      <c r="C17" s="210">
        <v>22000</v>
      </c>
      <c r="D17" s="204"/>
      <c r="E17" s="203"/>
      <c r="F17" s="211"/>
    </row>
    <row r="18" spans="1:8">
      <c r="A18" s="209" t="s">
        <v>260</v>
      </c>
      <c r="B18" s="210">
        <v>528458.4</v>
      </c>
      <c r="C18" s="210">
        <v>528458.4</v>
      </c>
      <c r="D18" s="204"/>
      <c r="E18" s="204"/>
      <c r="F18" s="204"/>
    </row>
    <row r="19" spans="1:8">
      <c r="A19" s="209" t="s">
        <v>261</v>
      </c>
      <c r="B19" s="210">
        <v>112000</v>
      </c>
      <c r="C19" s="210">
        <v>112000</v>
      </c>
      <c r="D19" s="204"/>
      <c r="E19" s="204"/>
      <c r="F19" s="204"/>
    </row>
    <row r="20" spans="1:8">
      <c r="A20" s="209" t="s">
        <v>262</v>
      </c>
      <c r="B20" s="210">
        <v>98000</v>
      </c>
      <c r="C20" s="210">
        <v>98000</v>
      </c>
      <c r="D20" s="204"/>
      <c r="E20" s="204"/>
      <c r="F20" s="204"/>
    </row>
    <row r="21" spans="1:8">
      <c r="A21" s="209" t="s">
        <v>263</v>
      </c>
      <c r="B21" s="210">
        <v>9544264.4600000009</v>
      </c>
      <c r="C21" s="210">
        <v>9544264.4600000009</v>
      </c>
      <c r="D21" s="204"/>
      <c r="E21" s="204"/>
      <c r="F21" s="204"/>
    </row>
    <row r="22" spans="1:8">
      <c r="A22" s="209" t="s">
        <v>264</v>
      </c>
      <c r="B22" s="210">
        <v>3463600</v>
      </c>
      <c r="C22" s="210">
        <v>3310000</v>
      </c>
      <c r="D22" s="204"/>
      <c r="E22" s="204"/>
      <c r="F22" s="204"/>
    </row>
    <row r="23" spans="1:8">
      <c r="A23" s="209" t="s">
        <v>265</v>
      </c>
      <c r="B23" s="210">
        <v>1294500</v>
      </c>
      <c r="C23" s="210">
        <v>1294500</v>
      </c>
      <c r="D23" s="204"/>
      <c r="E23" s="204"/>
      <c r="F23" s="204"/>
    </row>
    <row r="24" spans="1:8">
      <c r="A24" s="212" t="s">
        <v>341</v>
      </c>
      <c r="B24" s="219"/>
      <c r="C24" s="85"/>
      <c r="D24" s="204"/>
      <c r="E24" s="204"/>
      <c r="F24" s="204"/>
    </row>
    <row r="25" spans="1:8">
      <c r="A25" s="204" t="s">
        <v>266</v>
      </c>
      <c r="B25" s="85">
        <v>4463500</v>
      </c>
      <c r="C25" s="85">
        <v>4463500</v>
      </c>
      <c r="D25" s="204"/>
      <c r="E25" s="204"/>
      <c r="F25" s="204"/>
      <c r="G25" s="137"/>
      <c r="H25" s="137"/>
    </row>
    <row r="26" spans="1:8">
      <c r="A26" s="204" t="s">
        <v>267</v>
      </c>
      <c r="B26" s="85">
        <v>2829258.68</v>
      </c>
      <c r="C26" s="85">
        <v>4266928.68</v>
      </c>
      <c r="D26" s="204"/>
      <c r="E26" s="204"/>
      <c r="F26" s="204"/>
    </row>
    <row r="27" spans="1:8">
      <c r="A27" s="204" t="s">
        <v>268</v>
      </c>
      <c r="B27" s="85">
        <v>288300</v>
      </c>
      <c r="C27" s="85">
        <v>148300</v>
      </c>
      <c r="D27" s="204"/>
      <c r="E27" s="204"/>
      <c r="F27" s="204"/>
    </row>
    <row r="28" spans="1:8" ht="22.5" customHeight="1">
      <c r="A28" s="204" t="s">
        <v>269</v>
      </c>
      <c r="B28" s="85">
        <v>50580</v>
      </c>
      <c r="C28" s="85">
        <v>75960</v>
      </c>
      <c r="D28" s="204"/>
      <c r="E28" s="204"/>
      <c r="F28" s="204"/>
    </row>
    <row r="29" spans="1:8">
      <c r="A29" s="204" t="s">
        <v>270</v>
      </c>
      <c r="B29" s="85">
        <v>36900</v>
      </c>
      <c r="C29" s="85">
        <v>12000</v>
      </c>
      <c r="D29" s="204"/>
      <c r="E29" s="204"/>
      <c r="F29" s="204"/>
    </row>
    <row r="30" spans="1:8">
      <c r="A30" s="204" t="s">
        <v>271</v>
      </c>
      <c r="B30" s="85">
        <v>101500</v>
      </c>
      <c r="C30" s="85">
        <v>101500</v>
      </c>
      <c r="D30" s="204"/>
      <c r="E30" s="204"/>
      <c r="F30" s="204"/>
    </row>
    <row r="31" spans="1:8">
      <c r="A31" s="204" t="s">
        <v>272</v>
      </c>
      <c r="B31" s="85">
        <v>766973</v>
      </c>
      <c r="C31" s="85">
        <v>675673</v>
      </c>
      <c r="D31" s="204"/>
      <c r="E31" s="204"/>
      <c r="F31" s="204"/>
    </row>
    <row r="32" spans="1:8" ht="22.5" customHeight="1">
      <c r="A32" s="204" t="s">
        <v>273</v>
      </c>
      <c r="B32" s="85">
        <v>0</v>
      </c>
      <c r="C32" s="85">
        <v>187474</v>
      </c>
      <c r="D32" s="204"/>
      <c r="E32" s="204"/>
      <c r="F32" s="204"/>
    </row>
    <row r="33" spans="1:7">
      <c r="A33" s="204" t="s">
        <v>274</v>
      </c>
      <c r="B33" s="85">
        <v>0</v>
      </c>
      <c r="C33" s="85">
        <v>172000</v>
      </c>
      <c r="D33" s="204"/>
      <c r="E33" s="204"/>
      <c r="F33" s="204"/>
    </row>
    <row r="34" spans="1:7">
      <c r="A34" s="204" t="s">
        <v>275</v>
      </c>
      <c r="B34" s="85">
        <v>0</v>
      </c>
      <c r="C34" s="85">
        <v>377500</v>
      </c>
      <c r="D34" s="204"/>
      <c r="E34" s="204"/>
      <c r="F34" s="204"/>
    </row>
    <row r="35" spans="1:7">
      <c r="A35" s="204" t="s">
        <v>276</v>
      </c>
      <c r="B35" s="85">
        <v>141024</v>
      </c>
      <c r="C35" s="85">
        <v>43900</v>
      </c>
      <c r="D35" s="204"/>
      <c r="E35" s="204"/>
      <c r="F35" s="204"/>
    </row>
    <row r="36" spans="1:7">
      <c r="A36" s="204" t="s">
        <v>371</v>
      </c>
      <c r="B36" s="85">
        <v>49950</v>
      </c>
      <c r="C36" s="85">
        <v>0</v>
      </c>
      <c r="D36" s="204"/>
      <c r="E36" s="204"/>
      <c r="F36" s="204"/>
    </row>
    <row r="37" spans="1:7">
      <c r="A37" s="204" t="s">
        <v>374</v>
      </c>
      <c r="B37" s="85">
        <v>1502850</v>
      </c>
      <c r="C37" s="85">
        <v>0</v>
      </c>
      <c r="D37" s="204"/>
      <c r="E37" s="204"/>
      <c r="F37" s="204"/>
    </row>
    <row r="38" spans="1:7">
      <c r="A38" s="204" t="s">
        <v>372</v>
      </c>
      <c r="B38" s="85">
        <v>56400</v>
      </c>
      <c r="C38" s="85">
        <v>0</v>
      </c>
      <c r="D38" s="204"/>
      <c r="E38" s="204"/>
      <c r="F38" s="204"/>
    </row>
    <row r="39" spans="1:7">
      <c r="A39" s="204" t="s">
        <v>373</v>
      </c>
      <c r="B39" s="85">
        <v>377500</v>
      </c>
      <c r="C39" s="85">
        <v>0</v>
      </c>
      <c r="D39" s="204"/>
      <c r="E39" s="204"/>
      <c r="F39" s="204"/>
    </row>
    <row r="40" spans="1:7">
      <c r="A40" s="204"/>
      <c r="B40" s="85"/>
      <c r="C40" s="85"/>
      <c r="D40" s="204"/>
      <c r="E40" s="204"/>
      <c r="F40" s="204"/>
    </row>
    <row r="41" spans="1:7" ht="23.25" thickBot="1">
      <c r="A41" s="198" t="s">
        <v>31</v>
      </c>
      <c r="B41" s="220">
        <f>SUM(B8:B40)</f>
        <v>29402852.539999999</v>
      </c>
      <c r="C41" s="223">
        <f>SUM(C9:C35)</f>
        <v>29109252.539999999</v>
      </c>
      <c r="D41" s="213"/>
      <c r="E41" s="214">
        <f>SUM(E9:E35)</f>
        <v>29402852.539999999</v>
      </c>
      <c r="F41" s="214">
        <f>SUM(F9:F35)</f>
        <v>29109252.539999999</v>
      </c>
      <c r="G41" s="215"/>
    </row>
    <row r="42" spans="1:7" ht="18.75" customHeight="1" thickTop="1">
      <c r="A42" s="150" t="s">
        <v>32</v>
      </c>
      <c r="E42" s="144"/>
      <c r="F42" s="144"/>
    </row>
    <row r="43" spans="1:7">
      <c r="A43" s="51" t="s">
        <v>364</v>
      </c>
    </row>
    <row r="44" spans="1:7">
      <c r="A44" s="51" t="s">
        <v>365</v>
      </c>
    </row>
    <row r="45" spans="1:7">
      <c r="A45" s="51" t="s">
        <v>197</v>
      </c>
    </row>
  </sheetData>
  <mergeCells count="7">
    <mergeCell ref="A1:F1"/>
    <mergeCell ref="A2:F2"/>
    <mergeCell ref="A3:F3"/>
    <mergeCell ref="A5:A6"/>
    <mergeCell ref="B5:C6"/>
    <mergeCell ref="D5:F5"/>
    <mergeCell ref="E6:F6"/>
  </mergeCells>
  <pageMargins left="0.39370078740157483" right="0.19685039370078741" top="0.31" bottom="0.23622047244094491" header="0.19685039370078741" footer="0.19685039370078741"/>
  <pageSetup paperSize="9" scale="75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44"/>
  <sheetViews>
    <sheetView tabSelected="1" workbookViewId="0">
      <selection activeCell="M13" sqref="M13"/>
    </sheetView>
  </sheetViews>
  <sheetFormatPr defaultColWidth="10.375" defaultRowHeight="18.75"/>
  <cols>
    <col min="1" max="1" width="23.5" style="65" customWidth="1"/>
    <col min="2" max="2" width="11.5" style="65" customWidth="1"/>
    <col min="3" max="3" width="12.125" style="65" customWidth="1"/>
    <col min="4" max="4" width="8.875" style="65" customWidth="1"/>
    <col min="5" max="5" width="11" style="65" customWidth="1"/>
    <col min="6" max="6" width="10.75" style="65" customWidth="1"/>
    <col min="7" max="7" width="11.625" style="65" customWidth="1"/>
    <col min="8" max="8" width="8.75" style="65" customWidth="1"/>
    <col min="9" max="9" width="15.5" style="65" customWidth="1"/>
    <col min="10" max="16384" width="10.375" style="65"/>
  </cols>
  <sheetData>
    <row r="1" spans="1:9">
      <c r="A1" s="236" t="s">
        <v>214</v>
      </c>
      <c r="B1" s="236"/>
      <c r="C1" s="236"/>
      <c r="D1" s="236"/>
      <c r="E1" s="236"/>
      <c r="F1" s="236"/>
      <c r="G1" s="236"/>
      <c r="H1" s="236"/>
    </row>
    <row r="2" spans="1:9">
      <c r="A2" s="236" t="s">
        <v>215</v>
      </c>
      <c r="B2" s="236"/>
      <c r="C2" s="236"/>
      <c r="D2" s="236"/>
      <c r="E2" s="236"/>
      <c r="F2" s="236"/>
      <c r="G2" s="236"/>
      <c r="H2" s="236"/>
    </row>
    <row r="3" spans="1:9">
      <c r="A3" s="237" t="s">
        <v>309</v>
      </c>
      <c r="B3" s="237"/>
      <c r="C3" s="236"/>
      <c r="D3" s="236"/>
      <c r="E3" s="236"/>
      <c r="F3" s="236"/>
      <c r="G3" s="236"/>
      <c r="H3" s="236"/>
    </row>
    <row r="4" spans="1:9">
      <c r="A4" s="238" t="s">
        <v>216</v>
      </c>
      <c r="B4" s="238"/>
      <c r="C4" s="238"/>
      <c r="D4" s="238"/>
      <c r="E4" s="238"/>
      <c r="F4" s="238"/>
      <c r="G4" s="238"/>
      <c r="H4" s="238"/>
    </row>
    <row r="5" spans="1:9">
      <c r="A5" s="138" t="s">
        <v>25</v>
      </c>
      <c r="B5" s="139" t="s">
        <v>310</v>
      </c>
      <c r="C5" s="139" t="s">
        <v>311</v>
      </c>
      <c r="D5" s="139" t="s">
        <v>217</v>
      </c>
      <c r="E5" s="139" t="s">
        <v>218</v>
      </c>
      <c r="F5" s="139" t="s">
        <v>219</v>
      </c>
      <c r="G5" s="66" t="s">
        <v>220</v>
      </c>
      <c r="H5" s="66" t="s">
        <v>12</v>
      </c>
    </row>
    <row r="6" spans="1:9">
      <c r="A6" s="140" t="s">
        <v>221</v>
      </c>
      <c r="B6" s="67"/>
      <c r="C6" s="68"/>
      <c r="D6" s="68"/>
      <c r="E6" s="68"/>
      <c r="F6" s="68"/>
      <c r="G6" s="67"/>
      <c r="H6" s="67"/>
    </row>
    <row r="7" spans="1:9">
      <c r="A7" s="141" t="s">
        <v>185</v>
      </c>
      <c r="B7" s="69">
        <v>1415000</v>
      </c>
      <c r="C7" s="70">
        <v>1415000</v>
      </c>
      <c r="D7" s="70" t="s">
        <v>91</v>
      </c>
      <c r="E7" s="70">
        <v>0</v>
      </c>
      <c r="F7" s="71">
        <v>0</v>
      </c>
      <c r="G7" s="69">
        <v>1415000</v>
      </c>
      <c r="H7" s="72"/>
    </row>
    <row r="8" spans="1:9">
      <c r="A8" s="141" t="s">
        <v>222</v>
      </c>
      <c r="B8" s="69">
        <v>1444700</v>
      </c>
      <c r="C8" s="70">
        <v>1444700</v>
      </c>
      <c r="D8" s="70" t="s">
        <v>91</v>
      </c>
      <c r="E8" s="70">
        <v>0</v>
      </c>
      <c r="F8" s="71">
        <v>0</v>
      </c>
      <c r="G8" s="69">
        <v>1444700</v>
      </c>
      <c r="H8" s="72"/>
    </row>
    <row r="9" spans="1:9">
      <c r="A9" s="142" t="s">
        <v>186</v>
      </c>
      <c r="B9" s="69">
        <v>50000</v>
      </c>
      <c r="C9" s="70">
        <v>50000</v>
      </c>
      <c r="D9" s="70" t="s">
        <v>91</v>
      </c>
      <c r="E9" s="70">
        <v>0</v>
      </c>
      <c r="F9" s="71">
        <v>0</v>
      </c>
      <c r="G9" s="69">
        <v>50000</v>
      </c>
      <c r="H9" s="72"/>
    </row>
    <row r="10" spans="1:9">
      <c r="A10" s="143" t="s">
        <v>187</v>
      </c>
      <c r="B10" s="69">
        <v>629000</v>
      </c>
      <c r="C10" s="70">
        <v>629000</v>
      </c>
      <c r="D10" s="70" t="s">
        <v>91</v>
      </c>
      <c r="E10" s="70">
        <v>0</v>
      </c>
      <c r="F10" s="71">
        <v>0</v>
      </c>
      <c r="G10" s="69">
        <v>629000</v>
      </c>
      <c r="H10" s="72"/>
    </row>
    <row r="11" spans="1:9">
      <c r="A11" s="143" t="s">
        <v>188</v>
      </c>
      <c r="B11" s="69">
        <v>0</v>
      </c>
      <c r="C11" s="70">
        <v>0</v>
      </c>
      <c r="D11" s="70" t="s">
        <v>91</v>
      </c>
      <c r="E11" s="70">
        <v>0</v>
      </c>
      <c r="F11" s="71">
        <v>0</v>
      </c>
      <c r="G11" s="69">
        <f>SUM(C11:F11)</f>
        <v>0</v>
      </c>
      <c r="H11" s="72"/>
    </row>
    <row r="12" spans="1:9">
      <c r="A12" s="143" t="s">
        <v>189</v>
      </c>
      <c r="B12" s="69">
        <v>100000</v>
      </c>
      <c r="C12" s="70">
        <v>100000</v>
      </c>
      <c r="D12" s="70" t="s">
        <v>91</v>
      </c>
      <c r="E12" s="70">
        <v>0</v>
      </c>
      <c r="F12" s="71">
        <v>0</v>
      </c>
      <c r="G12" s="69">
        <v>100000</v>
      </c>
      <c r="H12" s="72"/>
    </row>
    <row r="13" spans="1:9" ht="22.5">
      <c r="A13" s="143" t="s">
        <v>190</v>
      </c>
      <c r="B13" s="69">
        <v>36594</v>
      </c>
      <c r="C13" s="70">
        <v>36594</v>
      </c>
      <c r="D13" s="70" t="s">
        <v>91</v>
      </c>
      <c r="E13" s="70">
        <v>0</v>
      </c>
      <c r="F13" s="71">
        <v>0</v>
      </c>
      <c r="G13" s="69">
        <v>36594</v>
      </c>
      <c r="H13" s="72"/>
      <c r="I13" s="144"/>
    </row>
    <row r="14" spans="1:9" ht="22.5">
      <c r="A14" s="143" t="s">
        <v>223</v>
      </c>
      <c r="B14" s="69">
        <v>22000</v>
      </c>
      <c r="C14" s="70">
        <v>22000</v>
      </c>
      <c r="D14" s="70" t="s">
        <v>91</v>
      </c>
      <c r="E14" s="70">
        <v>0</v>
      </c>
      <c r="F14" s="71">
        <v>0</v>
      </c>
      <c r="G14" s="69">
        <v>22000</v>
      </c>
      <c r="H14" s="72"/>
      <c r="I14" s="144"/>
    </row>
    <row r="15" spans="1:9" ht="22.5">
      <c r="A15" s="143" t="s">
        <v>191</v>
      </c>
      <c r="B15" s="69">
        <v>0</v>
      </c>
      <c r="C15" s="70">
        <v>0</v>
      </c>
      <c r="D15" s="70" t="s">
        <v>91</v>
      </c>
      <c r="E15" s="70">
        <v>0</v>
      </c>
      <c r="F15" s="71">
        <v>0</v>
      </c>
      <c r="G15" s="69">
        <f>SUM(C15:F15)</f>
        <v>0</v>
      </c>
      <c r="H15" s="72"/>
      <c r="I15" s="144"/>
    </row>
    <row r="16" spans="1:9" ht="22.5">
      <c r="A16" s="143" t="s">
        <v>192</v>
      </c>
      <c r="B16" s="69">
        <v>528458.4</v>
      </c>
      <c r="C16" s="70">
        <v>528458.4</v>
      </c>
      <c r="D16" s="70" t="s">
        <v>91</v>
      </c>
      <c r="E16" s="70">
        <v>0</v>
      </c>
      <c r="F16" s="71">
        <v>0</v>
      </c>
      <c r="G16" s="69">
        <v>528458.4</v>
      </c>
      <c r="H16" s="72"/>
      <c r="I16" s="144"/>
    </row>
    <row r="17" spans="1:9" ht="22.5">
      <c r="A17" s="143" t="s">
        <v>224</v>
      </c>
      <c r="B17" s="69">
        <v>112000</v>
      </c>
      <c r="C17" s="70">
        <v>112000</v>
      </c>
      <c r="D17" s="70" t="s">
        <v>91</v>
      </c>
      <c r="E17" s="70">
        <v>0</v>
      </c>
      <c r="F17" s="71">
        <v>0</v>
      </c>
      <c r="G17" s="69">
        <v>112000</v>
      </c>
      <c r="H17" s="72"/>
      <c r="I17" s="144"/>
    </row>
    <row r="18" spans="1:9" ht="22.5">
      <c r="A18" s="143" t="s">
        <v>193</v>
      </c>
      <c r="B18" s="69">
        <v>98000</v>
      </c>
      <c r="C18" s="70">
        <v>98000</v>
      </c>
      <c r="D18" s="70" t="s">
        <v>91</v>
      </c>
      <c r="E18" s="70">
        <v>0</v>
      </c>
      <c r="F18" s="71">
        <v>0</v>
      </c>
      <c r="G18" s="69">
        <v>98000</v>
      </c>
      <c r="H18" s="72"/>
      <c r="I18" s="144"/>
    </row>
    <row r="19" spans="1:9" ht="22.5">
      <c r="A19" s="143" t="s">
        <v>194</v>
      </c>
      <c r="B19" s="69">
        <v>9544264.4600000009</v>
      </c>
      <c r="C19" s="70">
        <v>9544264.4600000009</v>
      </c>
      <c r="D19" s="70" t="s">
        <v>91</v>
      </c>
      <c r="E19" s="70">
        <v>0</v>
      </c>
      <c r="F19" s="71">
        <v>0</v>
      </c>
      <c r="G19" s="69">
        <v>9544264.4600000009</v>
      </c>
      <c r="H19" s="72"/>
      <c r="I19" s="144"/>
    </row>
    <row r="20" spans="1:9">
      <c r="A20" s="143" t="s">
        <v>195</v>
      </c>
      <c r="B20" s="69">
        <v>3310000</v>
      </c>
      <c r="C20" s="70">
        <v>3463600</v>
      </c>
      <c r="D20" s="70" t="s">
        <v>91</v>
      </c>
      <c r="E20" s="70">
        <v>0</v>
      </c>
      <c r="F20" s="71">
        <v>0</v>
      </c>
      <c r="G20" s="69">
        <v>3463600</v>
      </c>
      <c r="H20" s="72"/>
    </row>
    <row r="21" spans="1:9">
      <c r="A21" s="143" t="s">
        <v>196</v>
      </c>
      <c r="B21" s="69">
        <v>1294500</v>
      </c>
      <c r="C21" s="70">
        <v>1294500</v>
      </c>
      <c r="D21" s="70" t="s">
        <v>91</v>
      </c>
      <c r="E21" s="70">
        <v>0</v>
      </c>
      <c r="F21" s="73">
        <v>0</v>
      </c>
      <c r="G21" s="69">
        <v>1294500</v>
      </c>
      <c r="H21" s="72"/>
    </row>
    <row r="22" spans="1:9">
      <c r="A22" s="145" t="s">
        <v>225</v>
      </c>
      <c r="B22" s="74">
        <f>SUM(B6:B21)</f>
        <v>18584516.859999999</v>
      </c>
      <c r="C22" s="75">
        <f>SUM(C7:C21)</f>
        <v>18738116.859999999</v>
      </c>
      <c r="D22" s="76">
        <v>0</v>
      </c>
      <c r="E22" s="76">
        <f>SUM(E7:E21)</f>
        <v>0</v>
      </c>
      <c r="F22" s="71">
        <f>SUM(F7:F21)</f>
        <v>0</v>
      </c>
      <c r="G22" s="74">
        <f>SUM(G7:G21)</f>
        <v>18738116.859999999</v>
      </c>
      <c r="H22" s="77"/>
    </row>
    <row r="23" spans="1:9">
      <c r="A23" s="146" t="s">
        <v>226</v>
      </c>
      <c r="B23" s="78"/>
      <c r="C23" s="78"/>
      <c r="D23" s="78"/>
      <c r="E23" s="78"/>
      <c r="F23" s="78"/>
      <c r="G23" s="78"/>
      <c r="H23" s="78"/>
    </row>
    <row r="24" spans="1:9">
      <c r="A24" s="143" t="s">
        <v>227</v>
      </c>
      <c r="B24" s="72">
        <v>4463500</v>
      </c>
      <c r="C24" s="72">
        <v>4463500</v>
      </c>
      <c r="D24" s="72">
        <v>0</v>
      </c>
      <c r="E24" s="72">
        <v>0</v>
      </c>
      <c r="F24" s="72">
        <v>0</v>
      </c>
      <c r="G24" s="72">
        <v>4463500</v>
      </c>
      <c r="H24" s="72"/>
    </row>
    <row r="25" spans="1:9">
      <c r="A25" s="143" t="s">
        <v>228</v>
      </c>
      <c r="B25" s="72">
        <v>4266928.68</v>
      </c>
      <c r="C25" s="72">
        <v>4336928.68</v>
      </c>
      <c r="D25" s="72">
        <v>0</v>
      </c>
      <c r="E25" s="72">
        <v>0</v>
      </c>
      <c r="F25" s="72">
        <v>1507670</v>
      </c>
      <c r="G25" s="72">
        <f>C25-D25+E25-F25</f>
        <v>2829258.6799999997</v>
      </c>
      <c r="H25" s="72"/>
    </row>
    <row r="26" spans="1:9">
      <c r="A26" s="143" t="s">
        <v>229</v>
      </c>
      <c r="B26" s="72">
        <v>148300</v>
      </c>
      <c r="C26" s="72">
        <v>148300</v>
      </c>
      <c r="D26" s="72">
        <v>0</v>
      </c>
      <c r="E26" s="72">
        <v>140000</v>
      </c>
      <c r="F26" s="72">
        <v>0</v>
      </c>
      <c r="G26" s="72">
        <f t="shared" ref="G26:G39" si="0">C26-D26+E26-F26</f>
        <v>288300</v>
      </c>
      <c r="H26" s="72"/>
    </row>
    <row r="27" spans="1:9">
      <c r="A27" s="143" t="s">
        <v>230</v>
      </c>
      <c r="B27" s="72">
        <v>75960</v>
      </c>
      <c r="C27" s="72">
        <v>75960</v>
      </c>
      <c r="D27" s="72">
        <v>0</v>
      </c>
      <c r="E27" s="72">
        <v>0</v>
      </c>
      <c r="F27" s="72">
        <v>25380</v>
      </c>
      <c r="G27" s="72">
        <f t="shared" si="0"/>
        <v>50580</v>
      </c>
      <c r="H27" s="72"/>
    </row>
    <row r="28" spans="1:9">
      <c r="A28" s="143" t="s">
        <v>231</v>
      </c>
      <c r="B28" s="72">
        <v>0</v>
      </c>
      <c r="C28" s="72">
        <v>0</v>
      </c>
      <c r="D28" s="72">
        <v>0</v>
      </c>
      <c r="E28" s="72">
        <v>49950</v>
      </c>
      <c r="F28" s="72">
        <v>0</v>
      </c>
      <c r="G28" s="72">
        <f t="shared" si="0"/>
        <v>49950</v>
      </c>
      <c r="H28" s="72"/>
    </row>
    <row r="29" spans="1:9">
      <c r="A29" s="143" t="s">
        <v>232</v>
      </c>
      <c r="B29" s="72">
        <v>12000</v>
      </c>
      <c r="C29" s="72">
        <v>1800</v>
      </c>
      <c r="D29" s="72">
        <v>0</v>
      </c>
      <c r="E29" s="72">
        <v>35100</v>
      </c>
      <c r="F29" s="72">
        <v>0</v>
      </c>
      <c r="G29" s="72">
        <f t="shared" si="0"/>
        <v>36900</v>
      </c>
      <c r="H29" s="72"/>
    </row>
    <row r="30" spans="1:9">
      <c r="A30" s="143" t="s">
        <v>233</v>
      </c>
      <c r="B30" s="72">
        <v>0</v>
      </c>
      <c r="C30" s="72">
        <v>0</v>
      </c>
      <c r="D30" s="72">
        <v>0</v>
      </c>
      <c r="E30" s="72">
        <v>1502850</v>
      </c>
      <c r="F30" s="72">
        <v>0</v>
      </c>
      <c r="G30" s="72">
        <f t="shared" si="0"/>
        <v>1502850</v>
      </c>
      <c r="H30" s="72"/>
    </row>
    <row r="31" spans="1:9">
      <c r="A31" s="143" t="s">
        <v>234</v>
      </c>
      <c r="B31" s="72">
        <v>101500</v>
      </c>
      <c r="C31" s="72">
        <v>101500</v>
      </c>
      <c r="D31" s="72">
        <v>0</v>
      </c>
      <c r="E31" s="72">
        <v>0</v>
      </c>
      <c r="F31" s="72">
        <v>0</v>
      </c>
      <c r="G31" s="72">
        <f t="shared" si="0"/>
        <v>101500</v>
      </c>
      <c r="H31" s="72"/>
    </row>
    <row r="32" spans="1:9">
      <c r="A32" s="143" t="s">
        <v>235</v>
      </c>
      <c r="B32" s="72">
        <v>0</v>
      </c>
      <c r="C32" s="72">
        <v>0</v>
      </c>
      <c r="D32" s="72">
        <v>0</v>
      </c>
      <c r="E32" s="72">
        <v>0</v>
      </c>
      <c r="F32" s="72">
        <v>0</v>
      </c>
      <c r="G32" s="72">
        <f t="shared" si="0"/>
        <v>0</v>
      </c>
      <c r="H32" s="72"/>
    </row>
    <row r="33" spans="1:9">
      <c r="A33" s="143" t="s">
        <v>236</v>
      </c>
      <c r="B33" s="72">
        <v>0</v>
      </c>
      <c r="C33" s="72">
        <v>29900</v>
      </c>
      <c r="D33" s="72">
        <v>0</v>
      </c>
      <c r="E33" s="72">
        <v>0</v>
      </c>
      <c r="F33" s="72">
        <v>29900</v>
      </c>
      <c r="G33" s="72">
        <f t="shared" si="0"/>
        <v>0</v>
      </c>
      <c r="H33" s="72"/>
    </row>
    <row r="34" spans="1:9">
      <c r="A34" s="143" t="s">
        <v>237</v>
      </c>
      <c r="B34" s="72">
        <v>675673</v>
      </c>
      <c r="C34" s="72">
        <v>718473</v>
      </c>
      <c r="D34" s="72">
        <v>0</v>
      </c>
      <c r="E34" s="72">
        <v>48500</v>
      </c>
      <c r="F34" s="72">
        <v>0</v>
      </c>
      <c r="G34" s="72">
        <f t="shared" si="0"/>
        <v>766973</v>
      </c>
      <c r="H34" s="72"/>
    </row>
    <row r="35" spans="1:9">
      <c r="A35" s="143" t="s">
        <v>238</v>
      </c>
      <c r="B35" s="72">
        <v>187474</v>
      </c>
      <c r="C35" s="72">
        <v>187474</v>
      </c>
      <c r="D35" s="72">
        <v>0</v>
      </c>
      <c r="E35" s="72">
        <v>0</v>
      </c>
      <c r="F35" s="72">
        <v>187474</v>
      </c>
      <c r="G35" s="72">
        <f t="shared" si="0"/>
        <v>0</v>
      </c>
      <c r="H35" s="72"/>
    </row>
    <row r="36" spans="1:9">
      <c r="A36" s="143" t="s">
        <v>239</v>
      </c>
      <c r="B36" s="72">
        <v>0</v>
      </c>
      <c r="C36" s="72">
        <v>0</v>
      </c>
      <c r="D36" s="72">
        <v>0</v>
      </c>
      <c r="E36" s="72">
        <v>56400</v>
      </c>
      <c r="F36" s="72">
        <v>0</v>
      </c>
      <c r="G36" s="72">
        <f t="shared" si="0"/>
        <v>56400</v>
      </c>
      <c r="H36" s="72"/>
    </row>
    <row r="37" spans="1:9">
      <c r="A37" s="143" t="s">
        <v>240</v>
      </c>
      <c r="B37" s="72">
        <v>172000</v>
      </c>
      <c r="C37" s="72">
        <v>172000</v>
      </c>
      <c r="D37" s="72">
        <v>0</v>
      </c>
      <c r="E37" s="72">
        <v>0</v>
      </c>
      <c r="F37" s="72">
        <v>172000</v>
      </c>
      <c r="G37" s="72">
        <f t="shared" si="0"/>
        <v>0</v>
      </c>
      <c r="H37" s="72"/>
    </row>
    <row r="38" spans="1:9">
      <c r="A38" s="143" t="s">
        <v>241</v>
      </c>
      <c r="B38" s="72">
        <v>377500</v>
      </c>
      <c r="C38" s="72">
        <v>377500</v>
      </c>
      <c r="D38" s="72">
        <v>0</v>
      </c>
      <c r="E38" s="72">
        <v>0</v>
      </c>
      <c r="F38" s="72">
        <v>377500</v>
      </c>
      <c r="G38" s="72">
        <f t="shared" si="0"/>
        <v>0</v>
      </c>
      <c r="H38" s="72"/>
    </row>
    <row r="39" spans="1:9">
      <c r="A39" s="143" t="s">
        <v>242</v>
      </c>
      <c r="B39" s="72">
        <v>43900</v>
      </c>
      <c r="C39" s="72">
        <v>51400</v>
      </c>
      <c r="D39" s="72">
        <v>0</v>
      </c>
      <c r="E39" s="72">
        <v>89624</v>
      </c>
      <c r="F39" s="72">
        <v>0</v>
      </c>
      <c r="G39" s="72">
        <f t="shared" si="0"/>
        <v>141024</v>
      </c>
      <c r="H39" s="72"/>
    </row>
    <row r="40" spans="1:9">
      <c r="A40" s="143" t="s">
        <v>370</v>
      </c>
      <c r="B40" s="72">
        <v>0</v>
      </c>
      <c r="C40" s="72">
        <v>0</v>
      </c>
      <c r="D40" s="72">
        <v>0</v>
      </c>
      <c r="E40" s="72">
        <v>377500</v>
      </c>
      <c r="F40" s="72">
        <v>0</v>
      </c>
      <c r="G40" s="72">
        <f t="shared" ref="G40" si="1">C40-D40+E40-F40</f>
        <v>377500</v>
      </c>
      <c r="H40" s="72"/>
    </row>
    <row r="41" spans="1:9">
      <c r="A41" s="216"/>
      <c r="B41" s="79"/>
      <c r="C41" s="79"/>
      <c r="D41" s="79"/>
      <c r="E41" s="79"/>
      <c r="F41" s="79"/>
      <c r="G41" s="79"/>
      <c r="H41" s="79"/>
    </row>
    <row r="42" spans="1:9">
      <c r="A42" s="145" t="s">
        <v>243</v>
      </c>
      <c r="B42" s="80">
        <f>SUM(B23:B39)</f>
        <v>10524735.68</v>
      </c>
      <c r="C42" s="75">
        <f>SUM(C24:C39)</f>
        <v>10664735.68</v>
      </c>
      <c r="D42" s="75">
        <f>SUM(D24:D39)</f>
        <v>0</v>
      </c>
      <c r="E42" s="75">
        <f>SUM(E24:E39)</f>
        <v>1922424</v>
      </c>
      <c r="F42" s="75">
        <f>SUM(F24:F39)</f>
        <v>2299924</v>
      </c>
      <c r="G42" s="80">
        <f>SUM(G23:G41)</f>
        <v>10664735.68</v>
      </c>
      <c r="H42" s="75"/>
      <c r="I42" s="147"/>
    </row>
    <row r="43" spans="1:9" ht="19.5" thickBot="1">
      <c r="A43" s="148" t="s">
        <v>36</v>
      </c>
      <c r="B43" s="81">
        <f t="shared" ref="B43:G43" si="2">B22+B42</f>
        <v>29109252.539999999</v>
      </c>
      <c r="C43" s="81">
        <f t="shared" si="2"/>
        <v>29402852.539999999</v>
      </c>
      <c r="D43" s="81">
        <f t="shared" si="2"/>
        <v>0</v>
      </c>
      <c r="E43" s="81">
        <f t="shared" si="2"/>
        <v>1922424</v>
      </c>
      <c r="F43" s="81">
        <f t="shared" si="2"/>
        <v>2299924</v>
      </c>
      <c r="G43" s="81">
        <f t="shared" si="2"/>
        <v>29402852.539999999</v>
      </c>
      <c r="H43" s="82"/>
    </row>
    <row r="44" spans="1:9" ht="19.5" thickTop="1">
      <c r="A44" s="83"/>
      <c r="B44" s="83"/>
      <c r="C44" s="83"/>
      <c r="D44" s="83"/>
      <c r="E44" s="83"/>
      <c r="F44" s="83"/>
      <c r="G44" s="83"/>
      <c r="H44" s="83"/>
      <c r="I44" s="149"/>
    </row>
  </sheetData>
  <mergeCells count="4">
    <mergeCell ref="A1:H1"/>
    <mergeCell ref="A2:H2"/>
    <mergeCell ref="A3:H3"/>
    <mergeCell ref="A4:H4"/>
  </mergeCells>
  <pageMargins left="0.31" right="0.19685039370078741" top="0.23622047244094491" bottom="0.27559055118110237" header="0.19685039370078741" footer="0.31496062992125984"/>
  <pageSetup paperSize="9" scale="95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29"/>
  <sheetViews>
    <sheetView workbookViewId="0">
      <selection activeCell="J19" sqref="J19"/>
    </sheetView>
  </sheetViews>
  <sheetFormatPr defaultRowHeight="22.5"/>
  <cols>
    <col min="1" max="1" width="9.375" style="51" customWidth="1"/>
    <col min="2" max="2" width="11.5" style="51" customWidth="1"/>
    <col min="3" max="3" width="6" style="51" customWidth="1"/>
    <col min="4" max="4" width="36.5" style="51" customWidth="1"/>
    <col min="5" max="5" width="14.25" style="51" customWidth="1"/>
    <col min="6" max="6" width="1.875" style="51" customWidth="1"/>
    <col min="7" max="7" width="14" style="51" customWidth="1"/>
    <col min="8" max="16384" width="9" style="51"/>
  </cols>
  <sheetData>
    <row r="1" spans="1:7">
      <c r="A1" s="239" t="s">
        <v>83</v>
      </c>
      <c r="B1" s="239"/>
      <c r="C1" s="239"/>
      <c r="D1" s="239"/>
      <c r="E1" s="239"/>
      <c r="F1" s="239"/>
      <c r="G1" s="239"/>
    </row>
    <row r="2" spans="1:7">
      <c r="A2" s="239" t="s">
        <v>23</v>
      </c>
      <c r="B2" s="239"/>
      <c r="C2" s="239"/>
      <c r="D2" s="239"/>
      <c r="E2" s="239"/>
      <c r="F2" s="239"/>
      <c r="G2" s="239"/>
    </row>
    <row r="3" spans="1:7">
      <c r="A3" s="240" t="s">
        <v>316</v>
      </c>
      <c r="B3" s="240"/>
      <c r="C3" s="240"/>
      <c r="D3" s="240"/>
      <c r="E3" s="240"/>
      <c r="F3" s="240"/>
      <c r="G3" s="240"/>
    </row>
    <row r="4" spans="1:7">
      <c r="A4" s="132"/>
      <c r="B4" s="132"/>
      <c r="C4" s="132"/>
      <c r="D4" s="132"/>
      <c r="E4" s="132"/>
      <c r="F4" s="132"/>
      <c r="G4" s="132"/>
    </row>
    <row r="5" spans="1:7">
      <c r="A5" s="150" t="s">
        <v>297</v>
      </c>
      <c r="E5" s="151">
        <v>2562</v>
      </c>
      <c r="G5" s="151">
        <v>2561</v>
      </c>
    </row>
    <row r="6" spans="1:7">
      <c r="B6" s="51" t="s">
        <v>33</v>
      </c>
      <c r="E6" s="152">
        <v>0</v>
      </c>
      <c r="G6" s="152">
        <v>0</v>
      </c>
    </row>
    <row r="7" spans="1:7">
      <c r="B7" s="51" t="s">
        <v>298</v>
      </c>
      <c r="C7" s="51" t="s">
        <v>299</v>
      </c>
      <c r="D7" s="51" t="s">
        <v>85</v>
      </c>
      <c r="E7" s="144">
        <v>3368.07</v>
      </c>
      <c r="G7" s="144">
        <v>3342.95</v>
      </c>
    </row>
    <row r="8" spans="1:7">
      <c r="D8" s="51" t="s">
        <v>87</v>
      </c>
      <c r="E8" s="144">
        <v>24024.21</v>
      </c>
      <c r="G8" s="144">
        <v>0</v>
      </c>
    </row>
    <row r="9" spans="1:7">
      <c r="D9" s="51" t="s">
        <v>86</v>
      </c>
      <c r="E9" s="144">
        <v>2668829.0699999998</v>
      </c>
      <c r="G9" s="144">
        <v>3494384.85</v>
      </c>
    </row>
    <row r="10" spans="1:7">
      <c r="C10" s="51" t="s">
        <v>300</v>
      </c>
      <c r="D10" s="51" t="s">
        <v>88</v>
      </c>
      <c r="E10" s="144">
        <v>20579941.07</v>
      </c>
      <c r="G10" s="144">
        <v>16887900.34</v>
      </c>
    </row>
    <row r="11" spans="1:7">
      <c r="D11" s="51" t="s">
        <v>89</v>
      </c>
      <c r="E11" s="144">
        <v>44132.55</v>
      </c>
      <c r="G11" s="144">
        <v>43956.07</v>
      </c>
    </row>
    <row r="12" spans="1:7">
      <c r="D12" s="65" t="s">
        <v>363</v>
      </c>
      <c r="E12" s="144">
        <v>10231322.5</v>
      </c>
      <c r="G12" s="144">
        <v>10115000</v>
      </c>
    </row>
    <row r="13" spans="1:7">
      <c r="C13" s="51" t="s">
        <v>301</v>
      </c>
      <c r="D13" s="51" t="s">
        <v>90</v>
      </c>
      <c r="E13" s="153">
        <v>54486.84</v>
      </c>
      <c r="G13" s="153">
        <v>54285.8</v>
      </c>
    </row>
    <row r="14" spans="1:7" ht="23.25" thickBot="1">
      <c r="B14" s="150" t="s">
        <v>31</v>
      </c>
      <c r="E14" s="154">
        <f>SUM(E6:E13)</f>
        <v>33606104.310000002</v>
      </c>
      <c r="G14" s="154">
        <f>SUM(G6:G13)</f>
        <v>30598870.010000002</v>
      </c>
    </row>
    <row r="15" spans="1:7" ht="23.25" thickTop="1">
      <c r="B15" s="150"/>
    </row>
    <row r="16" spans="1:7">
      <c r="B16" s="150"/>
    </row>
    <row r="17" spans="1:7">
      <c r="B17" s="150"/>
    </row>
    <row r="19" spans="1:7">
      <c r="A19" s="150" t="s">
        <v>342</v>
      </c>
      <c r="E19" s="151">
        <v>2562</v>
      </c>
      <c r="G19" s="151">
        <v>2561</v>
      </c>
    </row>
    <row r="20" spans="1:7">
      <c r="B20" s="51" t="s">
        <v>360</v>
      </c>
      <c r="E20" s="144">
        <v>19600</v>
      </c>
      <c r="G20" s="153">
        <v>0</v>
      </c>
    </row>
    <row r="21" spans="1:7" ht="23.25" thickBot="1">
      <c r="B21" s="150" t="s">
        <v>31</v>
      </c>
      <c r="E21" s="154">
        <v>19600</v>
      </c>
      <c r="F21" s="150"/>
      <c r="G21" s="155">
        <v>0</v>
      </c>
    </row>
    <row r="22" spans="1:7" ht="23.25" thickTop="1"/>
    <row r="26" spans="1:7">
      <c r="A26" s="150" t="s">
        <v>343</v>
      </c>
      <c r="E26" s="151">
        <v>2562</v>
      </c>
      <c r="G26" s="151">
        <v>2561</v>
      </c>
    </row>
    <row r="27" spans="1:7">
      <c r="B27" s="51" t="s">
        <v>277</v>
      </c>
      <c r="E27" s="144">
        <v>42400</v>
      </c>
      <c r="G27" s="144">
        <v>42400</v>
      </c>
    </row>
    <row r="28" spans="1:7" ht="23.25" thickBot="1">
      <c r="B28" s="150" t="s">
        <v>31</v>
      </c>
      <c r="E28" s="154">
        <v>42400</v>
      </c>
      <c r="F28" s="150"/>
      <c r="G28" s="154">
        <v>42400</v>
      </c>
    </row>
    <row r="29" spans="1:7" ht="23.25" thickTop="1"/>
  </sheetData>
  <mergeCells count="3">
    <mergeCell ref="A1:G1"/>
    <mergeCell ref="A2:G2"/>
    <mergeCell ref="A3:G3"/>
  </mergeCells>
  <pageMargins left="0.23" right="0.21" top="0.38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14"/>
  <sheetViews>
    <sheetView workbookViewId="0">
      <selection activeCell="J18" sqref="J18"/>
    </sheetView>
  </sheetViews>
  <sheetFormatPr defaultRowHeight="21"/>
  <cols>
    <col min="1" max="1" width="25.625" style="1" customWidth="1"/>
    <col min="2" max="2" width="9" style="22"/>
    <col min="3" max="3" width="7.75" style="26" customWidth="1"/>
    <col min="4" max="4" width="12.125" style="4" customWidth="1"/>
    <col min="5" max="5" width="11.125" style="22" customWidth="1"/>
    <col min="6" max="6" width="7.625" style="26" customWidth="1"/>
    <col min="7" max="7" width="14" style="4" customWidth="1"/>
    <col min="8" max="16384" width="9" style="1"/>
  </cols>
  <sheetData>
    <row r="1" spans="1:8" s="15" customFormat="1">
      <c r="A1" s="244" t="s">
        <v>83</v>
      </c>
      <c r="B1" s="244"/>
      <c r="C1" s="244"/>
      <c r="D1" s="244"/>
      <c r="E1" s="244"/>
      <c r="F1" s="244"/>
      <c r="G1" s="244"/>
    </row>
    <row r="2" spans="1:8" s="15" customFormat="1">
      <c r="A2" s="245" t="s">
        <v>23</v>
      </c>
      <c r="B2" s="245"/>
      <c r="C2" s="245"/>
      <c r="D2" s="245"/>
      <c r="E2" s="245"/>
      <c r="F2" s="245"/>
      <c r="G2" s="245"/>
      <c r="H2" s="18"/>
    </row>
    <row r="3" spans="1:8" s="15" customFormat="1">
      <c r="A3" s="246" t="s">
        <v>316</v>
      </c>
      <c r="B3" s="246"/>
      <c r="C3" s="246"/>
      <c r="D3" s="246"/>
      <c r="E3" s="246"/>
      <c r="F3" s="246"/>
      <c r="G3" s="246"/>
      <c r="H3" s="19"/>
    </row>
    <row r="4" spans="1:8" s="15" customFormat="1">
      <c r="A4" s="23"/>
      <c r="B4" s="23"/>
      <c r="C4" s="23"/>
      <c r="D4" s="23"/>
      <c r="E4" s="23"/>
      <c r="F4" s="23"/>
      <c r="G4" s="23"/>
      <c r="H4" s="19"/>
    </row>
    <row r="5" spans="1:8" s="15" customFormat="1">
      <c r="A5" s="16" t="s">
        <v>347</v>
      </c>
      <c r="B5" s="28"/>
      <c r="C5" s="25"/>
      <c r="D5" s="14"/>
      <c r="E5" s="17"/>
      <c r="F5" s="27"/>
      <c r="G5" s="20"/>
      <c r="H5" s="14"/>
    </row>
    <row r="6" spans="1:8">
      <c r="A6" s="247" t="s">
        <v>38</v>
      </c>
      <c r="B6" s="243">
        <v>2562</v>
      </c>
      <c r="C6" s="243"/>
      <c r="D6" s="243"/>
      <c r="E6" s="243">
        <v>2561</v>
      </c>
      <c r="F6" s="243"/>
      <c r="G6" s="243"/>
    </row>
    <row r="7" spans="1:8" s="24" customFormat="1" ht="42">
      <c r="A7" s="247"/>
      <c r="B7" s="30" t="s">
        <v>39</v>
      </c>
      <c r="C7" s="31" t="s">
        <v>40</v>
      </c>
      <c r="D7" s="29" t="s">
        <v>28</v>
      </c>
      <c r="E7" s="30" t="s">
        <v>39</v>
      </c>
      <c r="F7" s="31" t="s">
        <v>40</v>
      </c>
      <c r="G7" s="29" t="s">
        <v>28</v>
      </c>
    </row>
    <row r="8" spans="1:8">
      <c r="A8" s="89" t="s">
        <v>41</v>
      </c>
      <c r="B8" s="90">
        <v>2558</v>
      </c>
      <c r="C8" s="91">
        <v>13</v>
      </c>
      <c r="D8" s="92">
        <v>781.14</v>
      </c>
      <c r="E8" s="90">
        <v>2558</v>
      </c>
      <c r="F8" s="91">
        <v>13</v>
      </c>
      <c r="G8" s="92">
        <v>781.14</v>
      </c>
    </row>
    <row r="9" spans="1:8">
      <c r="A9" s="93"/>
      <c r="B9" s="94">
        <v>2559</v>
      </c>
      <c r="C9" s="95">
        <v>53</v>
      </c>
      <c r="D9" s="96">
        <v>2911.18</v>
      </c>
      <c r="E9" s="94">
        <v>2559</v>
      </c>
      <c r="F9" s="95">
        <v>56</v>
      </c>
      <c r="G9" s="96">
        <v>3103.88</v>
      </c>
    </row>
    <row r="10" spans="1:8">
      <c r="A10" s="97"/>
      <c r="B10" s="98">
        <v>2560</v>
      </c>
      <c r="C10" s="99">
        <v>150</v>
      </c>
      <c r="D10" s="100">
        <v>7911.98</v>
      </c>
      <c r="E10" s="98">
        <v>2560</v>
      </c>
      <c r="F10" s="99">
        <v>163</v>
      </c>
      <c r="G10" s="100">
        <v>8398.9</v>
      </c>
    </row>
    <row r="11" spans="1:8">
      <c r="A11" s="127"/>
      <c r="B11" s="128">
        <v>2562</v>
      </c>
      <c r="C11" s="129">
        <v>163</v>
      </c>
      <c r="D11" s="130">
        <v>8428.98</v>
      </c>
      <c r="E11" s="128"/>
      <c r="F11" s="129"/>
      <c r="G11" s="130"/>
    </row>
    <row r="12" spans="1:8">
      <c r="A12" s="241" t="s">
        <v>31</v>
      </c>
      <c r="B12" s="241"/>
      <c r="C12" s="102">
        <f>SUM(C8:C11)</f>
        <v>379</v>
      </c>
      <c r="D12" s="103">
        <f>SUM(D8:D11)</f>
        <v>20033.28</v>
      </c>
      <c r="E12" s="101"/>
      <c r="F12" s="102">
        <v>911</v>
      </c>
      <c r="G12" s="103">
        <f>SUM(G8:G10)</f>
        <v>12283.92</v>
      </c>
    </row>
    <row r="13" spans="1:8" ht="21.75" thickBot="1">
      <c r="A13" s="242" t="s">
        <v>36</v>
      </c>
      <c r="B13" s="242"/>
      <c r="C13" s="104">
        <f>+C12</f>
        <v>379</v>
      </c>
      <c r="D13" s="105">
        <f>+D12</f>
        <v>20033.28</v>
      </c>
      <c r="E13" s="87"/>
      <c r="F13" s="104">
        <f>SUM(F12)</f>
        <v>911</v>
      </c>
      <c r="G13" s="105">
        <f>+G12</f>
        <v>12283.92</v>
      </c>
    </row>
    <row r="14" spans="1:8" ht="21.75" thickTop="1"/>
  </sheetData>
  <mergeCells count="8">
    <mergeCell ref="A12:B12"/>
    <mergeCell ref="A13:B13"/>
    <mergeCell ref="B6:D6"/>
    <mergeCell ref="E6:G6"/>
    <mergeCell ref="A1:G1"/>
    <mergeCell ref="A2:G2"/>
    <mergeCell ref="A3:G3"/>
    <mergeCell ref="A6:A7"/>
  </mergeCells>
  <printOptions horizontalCentered="1"/>
  <pageMargins left="0.59055118110236227" right="0.35433070866141736" top="0.74803149606299213" bottom="0.74803149606299213" header="0.31496062992125984" footer="0.31496062992125984"/>
  <pageSetup paperSize="9" orientation="portrait" verticalDpi="0" copies="2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64"/>
  <sheetViews>
    <sheetView workbookViewId="0">
      <selection activeCell="I15" sqref="I15"/>
    </sheetView>
  </sheetViews>
  <sheetFormatPr defaultRowHeight="24.75"/>
  <cols>
    <col min="1" max="1" width="26" style="33" customWidth="1"/>
    <col min="2" max="2" width="32.625" style="33" customWidth="1"/>
    <col min="3" max="3" width="12.375" style="33" customWidth="1"/>
    <col min="4" max="4" width="16.75" style="37" customWidth="1"/>
    <col min="5" max="256" width="9" style="33"/>
    <col min="257" max="257" width="26" style="33" customWidth="1"/>
    <col min="258" max="258" width="32.625" style="33" customWidth="1"/>
    <col min="259" max="259" width="12.375" style="33" customWidth="1"/>
    <col min="260" max="260" width="15.625" style="33" customWidth="1"/>
    <col min="261" max="512" width="9" style="33"/>
    <col min="513" max="513" width="26" style="33" customWidth="1"/>
    <col min="514" max="514" width="32.625" style="33" customWidth="1"/>
    <col min="515" max="515" width="12.375" style="33" customWidth="1"/>
    <col min="516" max="516" width="15.625" style="33" customWidth="1"/>
    <col min="517" max="768" width="9" style="33"/>
    <col min="769" max="769" width="26" style="33" customWidth="1"/>
    <col min="770" max="770" width="32.625" style="33" customWidth="1"/>
    <col min="771" max="771" width="12.375" style="33" customWidth="1"/>
    <col min="772" max="772" width="15.625" style="33" customWidth="1"/>
    <col min="773" max="1024" width="9" style="33"/>
    <col min="1025" max="1025" width="26" style="33" customWidth="1"/>
    <col min="1026" max="1026" width="32.625" style="33" customWidth="1"/>
    <col min="1027" max="1027" width="12.375" style="33" customWidth="1"/>
    <col min="1028" max="1028" width="15.625" style="33" customWidth="1"/>
    <col min="1029" max="1280" width="9" style="33"/>
    <col min="1281" max="1281" width="26" style="33" customWidth="1"/>
    <col min="1282" max="1282" width="32.625" style="33" customWidth="1"/>
    <col min="1283" max="1283" width="12.375" style="33" customWidth="1"/>
    <col min="1284" max="1284" width="15.625" style="33" customWidth="1"/>
    <col min="1285" max="1536" width="9" style="33"/>
    <col min="1537" max="1537" width="26" style="33" customWidth="1"/>
    <col min="1538" max="1538" width="32.625" style="33" customWidth="1"/>
    <col min="1539" max="1539" width="12.375" style="33" customWidth="1"/>
    <col min="1540" max="1540" width="15.625" style="33" customWidth="1"/>
    <col min="1541" max="1792" width="9" style="33"/>
    <col min="1793" max="1793" width="26" style="33" customWidth="1"/>
    <col min="1794" max="1794" width="32.625" style="33" customWidth="1"/>
    <col min="1795" max="1795" width="12.375" style="33" customWidth="1"/>
    <col min="1796" max="1796" width="15.625" style="33" customWidth="1"/>
    <col min="1797" max="2048" width="9" style="33"/>
    <col min="2049" max="2049" width="26" style="33" customWidth="1"/>
    <col min="2050" max="2050" width="32.625" style="33" customWidth="1"/>
    <col min="2051" max="2051" width="12.375" style="33" customWidth="1"/>
    <col min="2052" max="2052" width="15.625" style="33" customWidth="1"/>
    <col min="2053" max="2304" width="9" style="33"/>
    <col min="2305" max="2305" width="26" style="33" customWidth="1"/>
    <col min="2306" max="2306" width="32.625" style="33" customWidth="1"/>
    <col min="2307" max="2307" width="12.375" style="33" customWidth="1"/>
    <col min="2308" max="2308" width="15.625" style="33" customWidth="1"/>
    <col min="2309" max="2560" width="9" style="33"/>
    <col min="2561" max="2561" width="26" style="33" customWidth="1"/>
    <col min="2562" max="2562" width="32.625" style="33" customWidth="1"/>
    <col min="2563" max="2563" width="12.375" style="33" customWidth="1"/>
    <col min="2564" max="2564" width="15.625" style="33" customWidth="1"/>
    <col min="2565" max="2816" width="9" style="33"/>
    <col min="2817" max="2817" width="26" style="33" customWidth="1"/>
    <col min="2818" max="2818" width="32.625" style="33" customWidth="1"/>
    <col min="2819" max="2819" width="12.375" style="33" customWidth="1"/>
    <col min="2820" max="2820" width="15.625" style="33" customWidth="1"/>
    <col min="2821" max="3072" width="9" style="33"/>
    <col min="3073" max="3073" width="26" style="33" customWidth="1"/>
    <col min="3074" max="3074" width="32.625" style="33" customWidth="1"/>
    <col min="3075" max="3075" width="12.375" style="33" customWidth="1"/>
    <col min="3076" max="3076" width="15.625" style="33" customWidth="1"/>
    <col min="3077" max="3328" width="9" style="33"/>
    <col min="3329" max="3329" width="26" style="33" customWidth="1"/>
    <col min="3330" max="3330" width="32.625" style="33" customWidth="1"/>
    <col min="3331" max="3331" width="12.375" style="33" customWidth="1"/>
    <col min="3332" max="3332" width="15.625" style="33" customWidth="1"/>
    <col min="3333" max="3584" width="9" style="33"/>
    <col min="3585" max="3585" width="26" style="33" customWidth="1"/>
    <col min="3586" max="3586" width="32.625" style="33" customWidth="1"/>
    <col min="3587" max="3587" width="12.375" style="33" customWidth="1"/>
    <col min="3588" max="3588" width="15.625" style="33" customWidth="1"/>
    <col min="3589" max="3840" width="9" style="33"/>
    <col min="3841" max="3841" width="26" style="33" customWidth="1"/>
    <col min="3842" max="3842" width="32.625" style="33" customWidth="1"/>
    <col min="3843" max="3843" width="12.375" style="33" customWidth="1"/>
    <col min="3844" max="3844" width="15.625" style="33" customWidth="1"/>
    <col min="3845" max="4096" width="9" style="33"/>
    <col min="4097" max="4097" width="26" style="33" customWidth="1"/>
    <col min="4098" max="4098" width="32.625" style="33" customWidth="1"/>
    <col min="4099" max="4099" width="12.375" style="33" customWidth="1"/>
    <col min="4100" max="4100" width="15.625" style="33" customWidth="1"/>
    <col min="4101" max="4352" width="9" style="33"/>
    <col min="4353" max="4353" width="26" style="33" customWidth="1"/>
    <col min="4354" max="4354" width="32.625" style="33" customWidth="1"/>
    <col min="4355" max="4355" width="12.375" style="33" customWidth="1"/>
    <col min="4356" max="4356" width="15.625" style="33" customWidth="1"/>
    <col min="4357" max="4608" width="9" style="33"/>
    <col min="4609" max="4609" width="26" style="33" customWidth="1"/>
    <col min="4610" max="4610" width="32.625" style="33" customWidth="1"/>
    <col min="4611" max="4611" width="12.375" style="33" customWidth="1"/>
    <col min="4612" max="4612" width="15.625" style="33" customWidth="1"/>
    <col min="4613" max="4864" width="9" style="33"/>
    <col min="4865" max="4865" width="26" style="33" customWidth="1"/>
    <col min="4866" max="4866" width="32.625" style="33" customWidth="1"/>
    <col min="4867" max="4867" width="12.375" style="33" customWidth="1"/>
    <col min="4868" max="4868" width="15.625" style="33" customWidth="1"/>
    <col min="4869" max="5120" width="9" style="33"/>
    <col min="5121" max="5121" width="26" style="33" customWidth="1"/>
    <col min="5122" max="5122" width="32.625" style="33" customWidth="1"/>
    <col min="5123" max="5123" width="12.375" style="33" customWidth="1"/>
    <col min="5124" max="5124" width="15.625" style="33" customWidth="1"/>
    <col min="5125" max="5376" width="9" style="33"/>
    <col min="5377" max="5377" width="26" style="33" customWidth="1"/>
    <col min="5378" max="5378" width="32.625" style="33" customWidth="1"/>
    <col min="5379" max="5379" width="12.375" style="33" customWidth="1"/>
    <col min="5380" max="5380" width="15.625" style="33" customWidth="1"/>
    <col min="5381" max="5632" width="9" style="33"/>
    <col min="5633" max="5633" width="26" style="33" customWidth="1"/>
    <col min="5634" max="5634" width="32.625" style="33" customWidth="1"/>
    <col min="5635" max="5635" width="12.375" style="33" customWidth="1"/>
    <col min="5636" max="5636" width="15.625" style="33" customWidth="1"/>
    <col min="5637" max="5888" width="9" style="33"/>
    <col min="5889" max="5889" width="26" style="33" customWidth="1"/>
    <col min="5890" max="5890" width="32.625" style="33" customWidth="1"/>
    <col min="5891" max="5891" width="12.375" style="33" customWidth="1"/>
    <col min="5892" max="5892" width="15.625" style="33" customWidth="1"/>
    <col min="5893" max="6144" width="9" style="33"/>
    <col min="6145" max="6145" width="26" style="33" customWidth="1"/>
    <col min="6146" max="6146" width="32.625" style="33" customWidth="1"/>
    <col min="6147" max="6147" width="12.375" style="33" customWidth="1"/>
    <col min="6148" max="6148" width="15.625" style="33" customWidth="1"/>
    <col min="6149" max="6400" width="9" style="33"/>
    <col min="6401" max="6401" width="26" style="33" customWidth="1"/>
    <col min="6402" max="6402" width="32.625" style="33" customWidth="1"/>
    <col min="6403" max="6403" width="12.375" style="33" customWidth="1"/>
    <col min="6404" max="6404" width="15.625" style="33" customWidth="1"/>
    <col min="6405" max="6656" width="9" style="33"/>
    <col min="6657" max="6657" width="26" style="33" customWidth="1"/>
    <col min="6658" max="6658" width="32.625" style="33" customWidth="1"/>
    <col min="6659" max="6659" width="12.375" style="33" customWidth="1"/>
    <col min="6660" max="6660" width="15.625" style="33" customWidth="1"/>
    <col min="6661" max="6912" width="9" style="33"/>
    <col min="6913" max="6913" width="26" style="33" customWidth="1"/>
    <col min="6914" max="6914" width="32.625" style="33" customWidth="1"/>
    <col min="6915" max="6915" width="12.375" style="33" customWidth="1"/>
    <col min="6916" max="6916" width="15.625" style="33" customWidth="1"/>
    <col min="6917" max="7168" width="9" style="33"/>
    <col min="7169" max="7169" width="26" style="33" customWidth="1"/>
    <col min="7170" max="7170" width="32.625" style="33" customWidth="1"/>
    <col min="7171" max="7171" width="12.375" style="33" customWidth="1"/>
    <col min="7172" max="7172" width="15.625" style="33" customWidth="1"/>
    <col min="7173" max="7424" width="9" style="33"/>
    <col min="7425" max="7425" width="26" style="33" customWidth="1"/>
    <col min="7426" max="7426" width="32.625" style="33" customWidth="1"/>
    <col min="7427" max="7427" width="12.375" style="33" customWidth="1"/>
    <col min="7428" max="7428" width="15.625" style="33" customWidth="1"/>
    <col min="7429" max="7680" width="9" style="33"/>
    <col min="7681" max="7681" width="26" style="33" customWidth="1"/>
    <col min="7682" max="7682" width="32.625" style="33" customWidth="1"/>
    <col min="7683" max="7683" width="12.375" style="33" customWidth="1"/>
    <col min="7684" max="7684" width="15.625" style="33" customWidth="1"/>
    <col min="7685" max="7936" width="9" style="33"/>
    <col min="7937" max="7937" width="26" style="33" customWidth="1"/>
    <col min="7938" max="7938" width="32.625" style="33" customWidth="1"/>
    <col min="7939" max="7939" width="12.375" style="33" customWidth="1"/>
    <col min="7940" max="7940" width="15.625" style="33" customWidth="1"/>
    <col min="7941" max="8192" width="9" style="33"/>
    <col min="8193" max="8193" width="26" style="33" customWidth="1"/>
    <col min="8194" max="8194" width="32.625" style="33" customWidth="1"/>
    <col min="8195" max="8195" width="12.375" style="33" customWidth="1"/>
    <col min="8196" max="8196" width="15.625" style="33" customWidth="1"/>
    <col min="8197" max="8448" width="9" style="33"/>
    <col min="8449" max="8449" width="26" style="33" customWidth="1"/>
    <col min="8450" max="8450" width="32.625" style="33" customWidth="1"/>
    <col min="8451" max="8451" width="12.375" style="33" customWidth="1"/>
    <col min="8452" max="8452" width="15.625" style="33" customWidth="1"/>
    <col min="8453" max="8704" width="9" style="33"/>
    <col min="8705" max="8705" width="26" style="33" customWidth="1"/>
    <col min="8706" max="8706" width="32.625" style="33" customWidth="1"/>
    <col min="8707" max="8707" width="12.375" style="33" customWidth="1"/>
    <col min="8708" max="8708" width="15.625" style="33" customWidth="1"/>
    <col min="8709" max="8960" width="9" style="33"/>
    <col min="8961" max="8961" width="26" style="33" customWidth="1"/>
    <col min="8962" max="8962" width="32.625" style="33" customWidth="1"/>
    <col min="8963" max="8963" width="12.375" style="33" customWidth="1"/>
    <col min="8964" max="8964" width="15.625" style="33" customWidth="1"/>
    <col min="8965" max="9216" width="9" style="33"/>
    <col min="9217" max="9217" width="26" style="33" customWidth="1"/>
    <col min="9218" max="9218" width="32.625" style="33" customWidth="1"/>
    <col min="9219" max="9219" width="12.375" style="33" customWidth="1"/>
    <col min="9220" max="9220" width="15.625" style="33" customWidth="1"/>
    <col min="9221" max="9472" width="9" style="33"/>
    <col min="9473" max="9473" width="26" style="33" customWidth="1"/>
    <col min="9474" max="9474" width="32.625" style="33" customWidth="1"/>
    <col min="9475" max="9475" width="12.375" style="33" customWidth="1"/>
    <col min="9476" max="9476" width="15.625" style="33" customWidth="1"/>
    <col min="9477" max="9728" width="9" style="33"/>
    <col min="9729" max="9729" width="26" style="33" customWidth="1"/>
    <col min="9730" max="9730" width="32.625" style="33" customWidth="1"/>
    <col min="9731" max="9731" width="12.375" style="33" customWidth="1"/>
    <col min="9732" max="9732" width="15.625" style="33" customWidth="1"/>
    <col min="9733" max="9984" width="9" style="33"/>
    <col min="9985" max="9985" width="26" style="33" customWidth="1"/>
    <col min="9986" max="9986" width="32.625" style="33" customWidth="1"/>
    <col min="9987" max="9987" width="12.375" style="33" customWidth="1"/>
    <col min="9988" max="9988" width="15.625" style="33" customWidth="1"/>
    <col min="9989" max="10240" width="9" style="33"/>
    <col min="10241" max="10241" width="26" style="33" customWidth="1"/>
    <col min="10242" max="10242" width="32.625" style="33" customWidth="1"/>
    <col min="10243" max="10243" width="12.375" style="33" customWidth="1"/>
    <col min="10244" max="10244" width="15.625" style="33" customWidth="1"/>
    <col min="10245" max="10496" width="9" style="33"/>
    <col min="10497" max="10497" width="26" style="33" customWidth="1"/>
    <col min="10498" max="10498" width="32.625" style="33" customWidth="1"/>
    <col min="10499" max="10499" width="12.375" style="33" customWidth="1"/>
    <col min="10500" max="10500" width="15.625" style="33" customWidth="1"/>
    <col min="10501" max="10752" width="9" style="33"/>
    <col min="10753" max="10753" width="26" style="33" customWidth="1"/>
    <col min="10754" max="10754" width="32.625" style="33" customWidth="1"/>
    <col min="10755" max="10755" width="12.375" style="33" customWidth="1"/>
    <col min="10756" max="10756" width="15.625" style="33" customWidth="1"/>
    <col min="10757" max="11008" width="9" style="33"/>
    <col min="11009" max="11009" width="26" style="33" customWidth="1"/>
    <col min="11010" max="11010" width="32.625" style="33" customWidth="1"/>
    <col min="11011" max="11011" width="12.375" style="33" customWidth="1"/>
    <col min="11012" max="11012" width="15.625" style="33" customWidth="1"/>
    <col min="11013" max="11264" width="9" style="33"/>
    <col min="11265" max="11265" width="26" style="33" customWidth="1"/>
    <col min="11266" max="11266" width="32.625" style="33" customWidth="1"/>
    <col min="11267" max="11267" width="12.375" style="33" customWidth="1"/>
    <col min="11268" max="11268" width="15.625" style="33" customWidth="1"/>
    <col min="11269" max="11520" width="9" style="33"/>
    <col min="11521" max="11521" width="26" style="33" customWidth="1"/>
    <col min="11522" max="11522" width="32.625" style="33" customWidth="1"/>
    <col min="11523" max="11523" width="12.375" style="33" customWidth="1"/>
    <col min="11524" max="11524" width="15.625" style="33" customWidth="1"/>
    <col min="11525" max="11776" width="9" style="33"/>
    <col min="11777" max="11777" width="26" style="33" customWidth="1"/>
    <col min="11778" max="11778" width="32.625" style="33" customWidth="1"/>
    <col min="11779" max="11779" width="12.375" style="33" customWidth="1"/>
    <col min="11780" max="11780" width="15.625" style="33" customWidth="1"/>
    <col min="11781" max="12032" width="9" style="33"/>
    <col min="12033" max="12033" width="26" style="33" customWidth="1"/>
    <col min="12034" max="12034" width="32.625" style="33" customWidth="1"/>
    <col min="12035" max="12035" width="12.375" style="33" customWidth="1"/>
    <col min="12036" max="12036" width="15.625" style="33" customWidth="1"/>
    <col min="12037" max="12288" width="9" style="33"/>
    <col min="12289" max="12289" width="26" style="33" customWidth="1"/>
    <col min="12290" max="12290" width="32.625" style="33" customWidth="1"/>
    <col min="12291" max="12291" width="12.375" style="33" customWidth="1"/>
    <col min="12292" max="12292" width="15.625" style="33" customWidth="1"/>
    <col min="12293" max="12544" width="9" style="33"/>
    <col min="12545" max="12545" width="26" style="33" customWidth="1"/>
    <col min="12546" max="12546" width="32.625" style="33" customWidth="1"/>
    <col min="12547" max="12547" width="12.375" style="33" customWidth="1"/>
    <col min="12548" max="12548" width="15.625" style="33" customWidth="1"/>
    <col min="12549" max="12800" width="9" style="33"/>
    <col min="12801" max="12801" width="26" style="33" customWidth="1"/>
    <col min="12802" max="12802" width="32.625" style="33" customWidth="1"/>
    <col min="12803" max="12803" width="12.375" style="33" customWidth="1"/>
    <col min="12804" max="12804" width="15.625" style="33" customWidth="1"/>
    <col min="12805" max="13056" width="9" style="33"/>
    <col min="13057" max="13057" width="26" style="33" customWidth="1"/>
    <col min="13058" max="13058" width="32.625" style="33" customWidth="1"/>
    <col min="13059" max="13059" width="12.375" style="33" customWidth="1"/>
    <col min="13060" max="13060" width="15.625" style="33" customWidth="1"/>
    <col min="13061" max="13312" width="9" style="33"/>
    <col min="13313" max="13313" width="26" style="33" customWidth="1"/>
    <col min="13314" max="13314" width="32.625" style="33" customWidth="1"/>
    <col min="13315" max="13315" width="12.375" style="33" customWidth="1"/>
    <col min="13316" max="13316" width="15.625" style="33" customWidth="1"/>
    <col min="13317" max="13568" width="9" style="33"/>
    <col min="13569" max="13569" width="26" style="33" customWidth="1"/>
    <col min="13570" max="13570" width="32.625" style="33" customWidth="1"/>
    <col min="13571" max="13571" width="12.375" style="33" customWidth="1"/>
    <col min="13572" max="13572" width="15.625" style="33" customWidth="1"/>
    <col min="13573" max="13824" width="9" style="33"/>
    <col min="13825" max="13825" width="26" style="33" customWidth="1"/>
    <col min="13826" max="13826" width="32.625" style="33" customWidth="1"/>
    <col min="13827" max="13827" width="12.375" style="33" customWidth="1"/>
    <col min="13828" max="13828" width="15.625" style="33" customWidth="1"/>
    <col min="13829" max="14080" width="9" style="33"/>
    <col min="14081" max="14081" width="26" style="33" customWidth="1"/>
    <col min="14082" max="14082" width="32.625" style="33" customWidth="1"/>
    <col min="14083" max="14083" width="12.375" style="33" customWidth="1"/>
    <col min="14084" max="14084" width="15.625" style="33" customWidth="1"/>
    <col min="14085" max="14336" width="9" style="33"/>
    <col min="14337" max="14337" width="26" style="33" customWidth="1"/>
    <col min="14338" max="14338" width="32.625" style="33" customWidth="1"/>
    <col min="14339" max="14339" width="12.375" style="33" customWidth="1"/>
    <col min="14340" max="14340" width="15.625" style="33" customWidth="1"/>
    <col min="14341" max="14592" width="9" style="33"/>
    <col min="14593" max="14593" width="26" style="33" customWidth="1"/>
    <col min="14594" max="14594" width="32.625" style="33" customWidth="1"/>
    <col min="14595" max="14595" width="12.375" style="33" customWidth="1"/>
    <col min="14596" max="14596" width="15.625" style="33" customWidth="1"/>
    <col min="14597" max="14848" width="9" style="33"/>
    <col min="14849" max="14849" width="26" style="33" customWidth="1"/>
    <col min="14850" max="14850" width="32.625" style="33" customWidth="1"/>
    <col min="14851" max="14851" width="12.375" style="33" customWidth="1"/>
    <col min="14852" max="14852" width="15.625" style="33" customWidth="1"/>
    <col min="14853" max="15104" width="9" style="33"/>
    <col min="15105" max="15105" width="26" style="33" customWidth="1"/>
    <col min="15106" max="15106" width="32.625" style="33" customWidth="1"/>
    <col min="15107" max="15107" width="12.375" style="33" customWidth="1"/>
    <col min="15108" max="15108" width="15.625" style="33" customWidth="1"/>
    <col min="15109" max="15360" width="9" style="33"/>
    <col min="15361" max="15361" width="26" style="33" customWidth="1"/>
    <col min="15362" max="15362" width="32.625" style="33" customWidth="1"/>
    <col min="15363" max="15363" width="12.375" style="33" customWidth="1"/>
    <col min="15364" max="15364" width="15.625" style="33" customWidth="1"/>
    <col min="15365" max="15616" width="9" style="33"/>
    <col min="15617" max="15617" width="26" style="33" customWidth="1"/>
    <col min="15618" max="15618" width="32.625" style="33" customWidth="1"/>
    <col min="15619" max="15619" width="12.375" style="33" customWidth="1"/>
    <col min="15620" max="15620" width="15.625" style="33" customWidth="1"/>
    <col min="15621" max="15872" width="9" style="33"/>
    <col min="15873" max="15873" width="26" style="33" customWidth="1"/>
    <col min="15874" max="15874" width="32.625" style="33" customWidth="1"/>
    <col min="15875" max="15875" width="12.375" style="33" customWidth="1"/>
    <col min="15876" max="15876" width="15.625" style="33" customWidth="1"/>
    <col min="15877" max="16128" width="9" style="33"/>
    <col min="16129" max="16129" width="26" style="33" customWidth="1"/>
    <col min="16130" max="16130" width="32.625" style="33" customWidth="1"/>
    <col min="16131" max="16131" width="12.375" style="33" customWidth="1"/>
    <col min="16132" max="16132" width="15.625" style="33" customWidth="1"/>
    <col min="16133" max="16384" width="9" style="33"/>
  </cols>
  <sheetData>
    <row r="1" spans="1:4" ht="24.75" customHeight="1">
      <c r="A1" s="251" t="s">
        <v>92</v>
      </c>
      <c r="B1" s="251"/>
      <c r="C1" s="251"/>
      <c r="D1" s="251"/>
    </row>
    <row r="2" spans="1:4" ht="24.75" customHeight="1">
      <c r="A2" s="251" t="s">
        <v>23</v>
      </c>
      <c r="B2" s="251"/>
      <c r="C2" s="251"/>
      <c r="D2" s="251"/>
    </row>
    <row r="3" spans="1:4" ht="24.75" customHeight="1">
      <c r="A3" s="251" t="s">
        <v>315</v>
      </c>
      <c r="B3" s="251"/>
      <c r="C3" s="251"/>
      <c r="D3" s="251"/>
    </row>
    <row r="4" spans="1:4">
      <c r="A4" s="35" t="s">
        <v>348</v>
      </c>
    </row>
    <row r="5" spans="1:4">
      <c r="A5" s="156" t="s">
        <v>313</v>
      </c>
    </row>
    <row r="6" spans="1:4">
      <c r="A6" s="157" t="s">
        <v>34</v>
      </c>
      <c r="B6" s="252" t="s">
        <v>42</v>
      </c>
      <c r="C6" s="252"/>
      <c r="D6" s="158" t="s">
        <v>28</v>
      </c>
    </row>
    <row r="7" spans="1:4">
      <c r="A7" s="159" t="s">
        <v>93</v>
      </c>
      <c r="B7" s="253" t="s">
        <v>94</v>
      </c>
      <c r="C7" s="254"/>
      <c r="D7" s="160">
        <v>100000</v>
      </c>
    </row>
    <row r="8" spans="1:4">
      <c r="A8" s="159" t="s">
        <v>95</v>
      </c>
      <c r="B8" s="248" t="s">
        <v>278</v>
      </c>
      <c r="C8" s="249"/>
      <c r="D8" s="161">
        <v>100000</v>
      </c>
    </row>
    <row r="9" spans="1:4">
      <c r="A9" s="159" t="s">
        <v>96</v>
      </c>
      <c r="B9" s="250" t="s">
        <v>97</v>
      </c>
      <c r="C9" s="250"/>
      <c r="D9" s="161">
        <v>100000</v>
      </c>
    </row>
    <row r="10" spans="1:4">
      <c r="A10" s="159" t="s">
        <v>98</v>
      </c>
      <c r="B10" s="250" t="s">
        <v>99</v>
      </c>
      <c r="C10" s="250"/>
      <c r="D10" s="161">
        <v>10632</v>
      </c>
    </row>
    <row r="11" spans="1:4">
      <c r="A11" s="159" t="s">
        <v>98</v>
      </c>
      <c r="B11" s="250" t="s">
        <v>100</v>
      </c>
      <c r="C11" s="250"/>
      <c r="D11" s="161">
        <v>100000</v>
      </c>
    </row>
    <row r="12" spans="1:4">
      <c r="A12" s="159" t="s">
        <v>101</v>
      </c>
      <c r="B12" s="250" t="s">
        <v>102</v>
      </c>
      <c r="C12" s="250"/>
      <c r="D12" s="161">
        <v>50000</v>
      </c>
    </row>
    <row r="13" spans="1:4">
      <c r="A13" s="159" t="s">
        <v>103</v>
      </c>
      <c r="B13" s="250" t="s">
        <v>104</v>
      </c>
      <c r="C13" s="250"/>
      <c r="D13" s="161">
        <v>50000</v>
      </c>
    </row>
    <row r="14" spans="1:4">
      <c r="A14" s="159" t="s">
        <v>105</v>
      </c>
      <c r="B14" s="250" t="s">
        <v>106</v>
      </c>
      <c r="C14" s="250"/>
      <c r="D14" s="161">
        <v>10632</v>
      </c>
    </row>
    <row r="15" spans="1:4">
      <c r="A15" s="159" t="s">
        <v>107</v>
      </c>
      <c r="B15" s="250" t="s">
        <v>108</v>
      </c>
      <c r="C15" s="250"/>
      <c r="D15" s="161">
        <v>100000</v>
      </c>
    </row>
    <row r="16" spans="1:4">
      <c r="A16" s="159" t="s">
        <v>109</v>
      </c>
      <c r="B16" s="250" t="s">
        <v>110</v>
      </c>
      <c r="C16" s="250"/>
      <c r="D16" s="161">
        <v>10632</v>
      </c>
    </row>
    <row r="17" spans="1:4">
      <c r="A17" s="159" t="s">
        <v>111</v>
      </c>
      <c r="B17" s="250" t="s">
        <v>112</v>
      </c>
      <c r="C17" s="250"/>
      <c r="D17" s="161">
        <v>100000</v>
      </c>
    </row>
    <row r="18" spans="1:4">
      <c r="A18" s="159" t="s">
        <v>113</v>
      </c>
      <c r="B18" s="250" t="s">
        <v>114</v>
      </c>
      <c r="C18" s="250"/>
      <c r="D18" s="161">
        <v>100000</v>
      </c>
    </row>
    <row r="19" spans="1:4">
      <c r="A19" s="159" t="s">
        <v>113</v>
      </c>
      <c r="B19" s="250" t="s">
        <v>115</v>
      </c>
      <c r="C19" s="250"/>
      <c r="D19" s="161">
        <v>10632</v>
      </c>
    </row>
    <row r="20" spans="1:4">
      <c r="A20" s="159" t="s">
        <v>116</v>
      </c>
      <c r="B20" s="250" t="s">
        <v>117</v>
      </c>
      <c r="C20" s="250"/>
      <c r="D20" s="161">
        <v>100000</v>
      </c>
    </row>
    <row r="21" spans="1:4">
      <c r="A21" s="159" t="s">
        <v>118</v>
      </c>
      <c r="B21" s="250" t="s">
        <v>119</v>
      </c>
      <c r="C21" s="250"/>
      <c r="D21" s="161">
        <v>100000</v>
      </c>
    </row>
    <row r="22" spans="1:4">
      <c r="A22" s="159" t="s">
        <v>120</v>
      </c>
      <c r="B22" s="250" t="s">
        <v>121</v>
      </c>
      <c r="C22" s="250"/>
      <c r="D22" s="161">
        <v>10632</v>
      </c>
    </row>
    <row r="23" spans="1:4">
      <c r="A23" s="159" t="s">
        <v>122</v>
      </c>
      <c r="B23" s="250" t="s">
        <v>123</v>
      </c>
      <c r="C23" s="250"/>
      <c r="D23" s="161">
        <v>100000</v>
      </c>
    </row>
    <row r="24" spans="1:4">
      <c r="A24" s="159" t="s">
        <v>124</v>
      </c>
      <c r="B24" s="250" t="s">
        <v>125</v>
      </c>
      <c r="C24" s="250"/>
      <c r="D24" s="161">
        <v>100000</v>
      </c>
    </row>
    <row r="25" spans="1:4">
      <c r="A25" s="159" t="s">
        <v>126</v>
      </c>
      <c r="B25" s="250" t="s">
        <v>279</v>
      </c>
      <c r="C25" s="250"/>
      <c r="D25" s="161">
        <v>10632</v>
      </c>
    </row>
    <row r="26" spans="1:4">
      <c r="A26" s="159" t="s">
        <v>127</v>
      </c>
      <c r="B26" s="250" t="s">
        <v>280</v>
      </c>
      <c r="C26" s="250"/>
      <c r="D26" s="161">
        <v>100000</v>
      </c>
    </row>
    <row r="27" spans="1:4">
      <c r="A27" s="159" t="s">
        <v>128</v>
      </c>
      <c r="B27" s="250" t="s">
        <v>281</v>
      </c>
      <c r="C27" s="250"/>
      <c r="D27" s="161">
        <v>42528</v>
      </c>
    </row>
    <row r="28" spans="1:4">
      <c r="A28" s="159" t="s">
        <v>129</v>
      </c>
      <c r="B28" s="250" t="s">
        <v>130</v>
      </c>
      <c r="C28" s="250"/>
      <c r="D28" s="161">
        <v>100000</v>
      </c>
    </row>
    <row r="29" spans="1:4">
      <c r="A29" s="159" t="s">
        <v>129</v>
      </c>
      <c r="B29" s="250" t="s">
        <v>131</v>
      </c>
      <c r="C29" s="250"/>
      <c r="D29" s="161">
        <v>10632</v>
      </c>
    </row>
    <row r="30" spans="1:4">
      <c r="A30" s="159" t="s">
        <v>132</v>
      </c>
      <c r="B30" s="250" t="s">
        <v>133</v>
      </c>
      <c r="C30" s="250"/>
      <c r="D30" s="161">
        <v>100000</v>
      </c>
    </row>
    <row r="31" spans="1:4">
      <c r="A31" s="159" t="s">
        <v>134</v>
      </c>
      <c r="B31" s="250" t="s">
        <v>135</v>
      </c>
      <c r="C31" s="250"/>
      <c r="D31" s="161">
        <v>10632</v>
      </c>
    </row>
    <row r="32" spans="1:4">
      <c r="A32" s="159" t="s">
        <v>136</v>
      </c>
      <c r="B32" s="250" t="s">
        <v>137</v>
      </c>
      <c r="C32" s="250"/>
      <c r="D32" s="162">
        <v>100000</v>
      </c>
    </row>
    <row r="33" spans="1:4">
      <c r="A33" s="255" t="s">
        <v>31</v>
      </c>
      <c r="B33" s="256"/>
      <c r="C33" s="257"/>
      <c r="D33" s="36">
        <f>SUM(D7:D32)</f>
        <v>1727584</v>
      </c>
    </row>
    <row r="34" spans="1:4">
      <c r="A34" s="163"/>
      <c r="B34" s="163"/>
      <c r="C34" s="163"/>
    </row>
    <row r="35" spans="1:4">
      <c r="A35" s="35" t="s">
        <v>348</v>
      </c>
    </row>
    <row r="36" spans="1:4">
      <c r="A36" s="156" t="s">
        <v>84</v>
      </c>
    </row>
    <row r="37" spans="1:4">
      <c r="A37" s="157" t="s">
        <v>34</v>
      </c>
      <c r="B37" s="252" t="s">
        <v>42</v>
      </c>
      <c r="C37" s="252"/>
      <c r="D37" s="158" t="s">
        <v>28</v>
      </c>
    </row>
    <row r="38" spans="1:4">
      <c r="A38" s="159" t="s">
        <v>93</v>
      </c>
      <c r="B38" s="253" t="s">
        <v>94</v>
      </c>
      <c r="C38" s="254"/>
      <c r="D38" s="164">
        <v>100000</v>
      </c>
    </row>
    <row r="39" spans="1:4">
      <c r="A39" s="159" t="s">
        <v>95</v>
      </c>
      <c r="B39" s="248" t="s">
        <v>278</v>
      </c>
      <c r="C39" s="249"/>
      <c r="D39" s="161">
        <v>100000</v>
      </c>
    </row>
    <row r="40" spans="1:4">
      <c r="A40" s="159" t="s">
        <v>96</v>
      </c>
      <c r="B40" s="250" t="s">
        <v>97</v>
      </c>
      <c r="C40" s="250"/>
      <c r="D40" s="161">
        <v>100000</v>
      </c>
    </row>
    <row r="41" spans="1:4">
      <c r="A41" s="159" t="s">
        <v>98</v>
      </c>
      <c r="B41" s="250" t="s">
        <v>99</v>
      </c>
      <c r="C41" s="250"/>
      <c r="D41" s="161">
        <v>10632</v>
      </c>
    </row>
    <row r="42" spans="1:4">
      <c r="A42" s="159" t="s">
        <v>98</v>
      </c>
      <c r="B42" s="250" t="s">
        <v>100</v>
      </c>
      <c r="C42" s="250"/>
      <c r="D42" s="161">
        <v>100000</v>
      </c>
    </row>
    <row r="43" spans="1:4">
      <c r="A43" s="159" t="s">
        <v>101</v>
      </c>
      <c r="B43" s="250" t="s">
        <v>102</v>
      </c>
      <c r="C43" s="250"/>
      <c r="D43" s="161">
        <v>50000</v>
      </c>
    </row>
    <row r="44" spans="1:4">
      <c r="A44" s="159" t="s">
        <v>103</v>
      </c>
      <c r="B44" s="250" t="s">
        <v>104</v>
      </c>
      <c r="C44" s="250"/>
      <c r="D44" s="161">
        <v>50000</v>
      </c>
    </row>
    <row r="45" spans="1:4">
      <c r="A45" s="159" t="s">
        <v>105</v>
      </c>
      <c r="B45" s="250" t="s">
        <v>106</v>
      </c>
      <c r="C45" s="250"/>
      <c r="D45" s="161">
        <v>10632</v>
      </c>
    </row>
    <row r="46" spans="1:4">
      <c r="A46" s="159" t="s">
        <v>107</v>
      </c>
      <c r="B46" s="250" t="s">
        <v>108</v>
      </c>
      <c r="C46" s="250"/>
      <c r="D46" s="161">
        <v>100000</v>
      </c>
    </row>
    <row r="47" spans="1:4">
      <c r="A47" s="159" t="s">
        <v>109</v>
      </c>
      <c r="B47" s="250" t="s">
        <v>110</v>
      </c>
      <c r="C47" s="250"/>
      <c r="D47" s="161">
        <v>10632</v>
      </c>
    </row>
    <row r="48" spans="1:4">
      <c r="A48" s="159" t="s">
        <v>111</v>
      </c>
      <c r="B48" s="250" t="s">
        <v>112</v>
      </c>
      <c r="C48" s="250"/>
      <c r="D48" s="161">
        <v>100000</v>
      </c>
    </row>
    <row r="49" spans="1:4">
      <c r="A49" s="159" t="s">
        <v>113</v>
      </c>
      <c r="B49" s="250" t="s">
        <v>114</v>
      </c>
      <c r="C49" s="250"/>
      <c r="D49" s="161">
        <v>100000</v>
      </c>
    </row>
    <row r="50" spans="1:4">
      <c r="A50" s="159" t="s">
        <v>113</v>
      </c>
      <c r="B50" s="250" t="s">
        <v>115</v>
      </c>
      <c r="C50" s="250"/>
      <c r="D50" s="161">
        <v>10632</v>
      </c>
    </row>
    <row r="51" spans="1:4">
      <c r="A51" s="159" t="s">
        <v>116</v>
      </c>
      <c r="B51" s="250" t="s">
        <v>117</v>
      </c>
      <c r="C51" s="250"/>
      <c r="D51" s="161">
        <v>100000</v>
      </c>
    </row>
    <row r="52" spans="1:4">
      <c r="A52" s="159" t="s">
        <v>118</v>
      </c>
      <c r="B52" s="250" t="s">
        <v>119</v>
      </c>
      <c r="C52" s="250"/>
      <c r="D52" s="161">
        <v>100000</v>
      </c>
    </row>
    <row r="53" spans="1:4">
      <c r="A53" s="159" t="s">
        <v>120</v>
      </c>
      <c r="B53" s="250" t="s">
        <v>121</v>
      </c>
      <c r="C53" s="250"/>
      <c r="D53" s="161">
        <v>10632</v>
      </c>
    </row>
    <row r="54" spans="1:4">
      <c r="A54" s="159" t="s">
        <v>122</v>
      </c>
      <c r="B54" s="250" t="s">
        <v>123</v>
      </c>
      <c r="C54" s="250"/>
      <c r="D54" s="161">
        <v>100000</v>
      </c>
    </row>
    <row r="55" spans="1:4">
      <c r="A55" s="159" t="s">
        <v>124</v>
      </c>
      <c r="B55" s="250" t="s">
        <v>125</v>
      </c>
      <c r="C55" s="250"/>
      <c r="D55" s="161">
        <v>100000</v>
      </c>
    </row>
    <row r="56" spans="1:4">
      <c r="A56" s="159" t="s">
        <v>126</v>
      </c>
      <c r="B56" s="250" t="s">
        <v>279</v>
      </c>
      <c r="C56" s="250"/>
      <c r="D56" s="161">
        <v>10632</v>
      </c>
    </row>
    <row r="57" spans="1:4">
      <c r="A57" s="159" t="s">
        <v>127</v>
      </c>
      <c r="B57" s="250" t="s">
        <v>280</v>
      </c>
      <c r="C57" s="250"/>
      <c r="D57" s="161">
        <v>100000</v>
      </c>
    </row>
    <row r="58" spans="1:4">
      <c r="A58" s="159" t="s">
        <v>128</v>
      </c>
      <c r="B58" s="250" t="s">
        <v>281</v>
      </c>
      <c r="C58" s="250"/>
      <c r="D58" s="161">
        <v>42528</v>
      </c>
    </row>
    <row r="59" spans="1:4">
      <c r="A59" s="159" t="s">
        <v>129</v>
      </c>
      <c r="B59" s="250" t="s">
        <v>130</v>
      </c>
      <c r="C59" s="250"/>
      <c r="D59" s="161">
        <v>100000</v>
      </c>
    </row>
    <row r="60" spans="1:4">
      <c r="A60" s="159" t="s">
        <v>129</v>
      </c>
      <c r="B60" s="250" t="s">
        <v>131</v>
      </c>
      <c r="C60" s="250"/>
      <c r="D60" s="161">
        <v>10632</v>
      </c>
    </row>
    <row r="61" spans="1:4">
      <c r="A61" s="159" t="s">
        <v>132</v>
      </c>
      <c r="B61" s="250" t="s">
        <v>133</v>
      </c>
      <c r="C61" s="250"/>
      <c r="D61" s="161">
        <v>100000</v>
      </c>
    </row>
    <row r="62" spans="1:4">
      <c r="A62" s="159" t="s">
        <v>134</v>
      </c>
      <c r="B62" s="250" t="s">
        <v>135</v>
      </c>
      <c r="C62" s="250"/>
      <c r="D62" s="161">
        <v>10632</v>
      </c>
    </row>
    <row r="63" spans="1:4">
      <c r="A63" s="159" t="s">
        <v>136</v>
      </c>
      <c r="B63" s="250" t="s">
        <v>137</v>
      </c>
      <c r="C63" s="250"/>
      <c r="D63" s="165">
        <v>100000</v>
      </c>
    </row>
    <row r="64" spans="1:4">
      <c r="A64" s="255" t="s">
        <v>31</v>
      </c>
      <c r="B64" s="256"/>
      <c r="C64" s="257"/>
      <c r="D64" s="36">
        <f>SUM(D38:D63)</f>
        <v>1727584</v>
      </c>
    </row>
  </sheetData>
  <mergeCells count="59">
    <mergeCell ref="B61:C61"/>
    <mergeCell ref="B62:C62"/>
    <mergeCell ref="B63:C63"/>
    <mergeCell ref="A64:C64"/>
    <mergeCell ref="B56:C56"/>
    <mergeCell ref="B57:C57"/>
    <mergeCell ref="B58:C58"/>
    <mergeCell ref="B59:C59"/>
    <mergeCell ref="B60:C60"/>
    <mergeCell ref="B51:C51"/>
    <mergeCell ref="B52:C52"/>
    <mergeCell ref="B53:C53"/>
    <mergeCell ref="B54:C54"/>
    <mergeCell ref="B55:C55"/>
    <mergeCell ref="B46:C46"/>
    <mergeCell ref="B47:C47"/>
    <mergeCell ref="B48:C48"/>
    <mergeCell ref="B49:C49"/>
    <mergeCell ref="B50:C50"/>
    <mergeCell ref="B41:C41"/>
    <mergeCell ref="B42:C42"/>
    <mergeCell ref="B43:C43"/>
    <mergeCell ref="B44:C44"/>
    <mergeCell ref="B45:C45"/>
    <mergeCell ref="A33:C33"/>
    <mergeCell ref="B37:C37"/>
    <mergeCell ref="B38:C38"/>
    <mergeCell ref="B39:C39"/>
    <mergeCell ref="B40:C40"/>
    <mergeCell ref="B28:C28"/>
    <mergeCell ref="B29:C29"/>
    <mergeCell ref="B30:C30"/>
    <mergeCell ref="B31:C31"/>
    <mergeCell ref="B32:C32"/>
    <mergeCell ref="B23:C23"/>
    <mergeCell ref="B24:C24"/>
    <mergeCell ref="B25:C25"/>
    <mergeCell ref="B26:C26"/>
    <mergeCell ref="B27:C27"/>
    <mergeCell ref="B18:C18"/>
    <mergeCell ref="B19:C19"/>
    <mergeCell ref="B20:C20"/>
    <mergeCell ref="B21:C21"/>
    <mergeCell ref="B22:C22"/>
    <mergeCell ref="B13:C13"/>
    <mergeCell ref="B14:C14"/>
    <mergeCell ref="B15:C15"/>
    <mergeCell ref="B16:C16"/>
    <mergeCell ref="B17:C17"/>
    <mergeCell ref="A1:D1"/>
    <mergeCell ref="A2:D2"/>
    <mergeCell ref="A3:D3"/>
    <mergeCell ref="B6:C6"/>
    <mergeCell ref="B7:C7"/>
    <mergeCell ref="B8:C8"/>
    <mergeCell ref="B9:C9"/>
    <mergeCell ref="B10:C10"/>
    <mergeCell ref="B11:C11"/>
    <mergeCell ref="B12:C12"/>
  </mergeCells>
  <pageMargins left="0.86" right="0.19685039370078741" top="0.19685039370078741" bottom="0.19685039370078741" header="0.31496062992125984" footer="0.19685039370078741"/>
  <pageSetup paperSize="9" scale="98" orientation="portrait" verticalDpi="0" copies="2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9"/>
  <sheetViews>
    <sheetView workbookViewId="0">
      <selection activeCell="K20" sqref="K20"/>
    </sheetView>
  </sheetViews>
  <sheetFormatPr defaultRowHeight="21"/>
  <cols>
    <col min="1" max="4" width="9" style="88"/>
    <col min="5" max="5" width="14.875" style="88" customWidth="1"/>
    <col min="6" max="6" width="15.625" style="114" customWidth="1"/>
    <col min="7" max="7" width="3.125" style="114" customWidth="1"/>
    <col min="8" max="8" width="15.625" style="114" customWidth="1"/>
    <col min="9" max="16384" width="9" style="88"/>
  </cols>
  <sheetData>
    <row r="1" spans="1:8" s="15" customFormat="1">
      <c r="A1" s="245" t="str">
        <f>งบแสดงฐานะ!A1</f>
        <v>องค์การบริหารส่วนตำบลบ้านกอก  อำเภอจัตุรัส  จังหวัดชัยภูมิ</v>
      </c>
      <c r="B1" s="245"/>
      <c r="C1" s="245"/>
      <c r="D1" s="245"/>
      <c r="E1" s="245"/>
      <c r="F1" s="245"/>
      <c r="G1" s="245"/>
      <c r="H1" s="245"/>
    </row>
    <row r="2" spans="1:8" s="15" customFormat="1">
      <c r="A2" s="245" t="s">
        <v>23</v>
      </c>
      <c r="B2" s="245"/>
      <c r="C2" s="245"/>
      <c r="D2" s="245"/>
      <c r="E2" s="245"/>
      <c r="F2" s="245"/>
      <c r="G2" s="245"/>
      <c r="H2" s="245"/>
    </row>
    <row r="3" spans="1:8" s="15" customFormat="1">
      <c r="A3" s="246" t="s">
        <v>316</v>
      </c>
      <c r="B3" s="246"/>
      <c r="C3" s="246"/>
      <c r="D3" s="246"/>
      <c r="E3" s="246"/>
      <c r="F3" s="246"/>
      <c r="G3" s="246"/>
      <c r="H3" s="246"/>
    </row>
    <row r="4" spans="1:8" s="15" customFormat="1">
      <c r="A4" s="133"/>
      <c r="B4" s="133"/>
      <c r="C4" s="133"/>
      <c r="D4" s="133"/>
      <c r="E4" s="133"/>
      <c r="F4" s="133"/>
      <c r="G4" s="133"/>
      <c r="H4" s="133"/>
    </row>
    <row r="5" spans="1:8" s="15" customFormat="1">
      <c r="A5" s="16" t="s">
        <v>349</v>
      </c>
      <c r="D5" s="14"/>
      <c r="E5" s="17"/>
      <c r="F5" s="20"/>
      <c r="G5" s="20"/>
      <c r="H5" s="14"/>
    </row>
    <row r="6" spans="1:8" s="15" customFormat="1">
      <c r="A6" s="16"/>
      <c r="D6" s="14"/>
      <c r="E6" s="17"/>
      <c r="F6" s="17" t="s">
        <v>318</v>
      </c>
      <c r="G6" s="17"/>
      <c r="H6" s="21" t="s">
        <v>317</v>
      </c>
    </row>
    <row r="7" spans="1:8">
      <c r="B7" s="88" t="s">
        <v>361</v>
      </c>
      <c r="F7" s="114">
        <v>0</v>
      </c>
      <c r="H7" s="114">
        <v>13518.75</v>
      </c>
    </row>
    <row r="8" spans="1:8" ht="21.75" thickBot="1">
      <c r="B8" s="166" t="s">
        <v>362</v>
      </c>
      <c r="F8" s="167">
        <f>SUM(F7:F7)</f>
        <v>0</v>
      </c>
      <c r="G8" s="168"/>
      <c r="H8" s="167">
        <f>SUM(H7:H7)</f>
        <v>13518.75</v>
      </c>
    </row>
    <row r="9" spans="1:8" ht="21.75" thickTop="1"/>
  </sheetData>
  <mergeCells count="3">
    <mergeCell ref="A1:H1"/>
    <mergeCell ref="A2:H2"/>
    <mergeCell ref="A3:H3"/>
  </mergeCells>
  <pageMargins left="0.65" right="0.21" top="0.74803149606299213" bottom="0.74803149606299213" header="0.31496062992125984" footer="0.31496062992125984"/>
  <pageSetup paperSize="9" orientation="portrait" verticalDpi="0" copies="2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3:G66"/>
  <sheetViews>
    <sheetView topLeftCell="A37" workbookViewId="0">
      <selection activeCell="H25" sqref="H25"/>
    </sheetView>
  </sheetViews>
  <sheetFormatPr defaultRowHeight="18"/>
  <cols>
    <col min="1" max="1" width="9.5" style="34" customWidth="1"/>
    <col min="2" max="2" width="13.625" style="34" customWidth="1"/>
    <col min="3" max="3" width="19" style="34" customWidth="1"/>
    <col min="4" max="4" width="17.875" style="34" customWidth="1"/>
    <col min="5" max="5" width="21.375" style="34" customWidth="1"/>
    <col min="6" max="6" width="48.875" style="34" customWidth="1"/>
    <col min="7" max="7" width="12.875" style="34" customWidth="1"/>
    <col min="8" max="16384" width="9" style="34"/>
  </cols>
  <sheetData>
    <row r="3" spans="1:7" ht="24.75">
      <c r="A3" s="226" t="s">
        <v>138</v>
      </c>
      <c r="B3" s="226"/>
      <c r="C3" s="226"/>
      <c r="D3" s="226"/>
      <c r="E3" s="226"/>
      <c r="F3" s="226"/>
      <c r="G3" s="226"/>
    </row>
    <row r="4" spans="1:7" ht="24.75">
      <c r="A4" s="226" t="s">
        <v>23</v>
      </c>
      <c r="B4" s="226"/>
      <c r="C4" s="226"/>
      <c r="D4" s="226"/>
      <c r="E4" s="226"/>
      <c r="F4" s="226"/>
      <c r="G4" s="226"/>
    </row>
    <row r="5" spans="1:7" ht="24.75">
      <c r="A5" s="226" t="s">
        <v>315</v>
      </c>
      <c r="B5" s="226"/>
      <c r="C5" s="226"/>
      <c r="D5" s="226"/>
      <c r="E5" s="226"/>
      <c r="F5" s="226"/>
      <c r="G5" s="226"/>
    </row>
    <row r="6" spans="1:7" ht="23.25">
      <c r="A6" s="169" t="s">
        <v>350</v>
      </c>
      <c r="B6" s="169"/>
      <c r="C6" s="170"/>
      <c r="D6" s="170"/>
      <c r="E6" s="170"/>
      <c r="F6" s="170"/>
      <c r="G6" s="171"/>
    </row>
    <row r="7" spans="1:7" ht="23.25">
      <c r="A7" s="169" t="s">
        <v>313</v>
      </c>
      <c r="B7" s="170"/>
      <c r="C7" s="170"/>
      <c r="D7" s="170"/>
      <c r="E7" s="170"/>
      <c r="F7" s="170"/>
      <c r="G7" s="171"/>
    </row>
    <row r="8" spans="1:7" ht="22.5">
      <c r="A8" s="172" t="s">
        <v>35</v>
      </c>
      <c r="B8" s="172" t="s">
        <v>43</v>
      </c>
      <c r="C8" s="172" t="s">
        <v>44</v>
      </c>
      <c r="D8" s="172" t="s">
        <v>45</v>
      </c>
      <c r="E8" s="172" t="s">
        <v>46</v>
      </c>
      <c r="F8" s="172" t="s">
        <v>37</v>
      </c>
      <c r="G8" s="173" t="s">
        <v>28</v>
      </c>
    </row>
    <row r="9" spans="1:7" ht="22.5">
      <c r="A9" s="106" t="s">
        <v>139</v>
      </c>
      <c r="B9" s="106" t="s">
        <v>60</v>
      </c>
      <c r="C9" s="106" t="s">
        <v>60</v>
      </c>
      <c r="D9" s="106" t="s">
        <v>57</v>
      </c>
      <c r="E9" s="106" t="s">
        <v>143</v>
      </c>
      <c r="F9" s="106" t="s">
        <v>144</v>
      </c>
      <c r="G9" s="174">
        <v>9000</v>
      </c>
    </row>
    <row r="10" spans="1:7" ht="22.5">
      <c r="A10" s="106" t="s">
        <v>139</v>
      </c>
      <c r="B10" s="106" t="s">
        <v>60</v>
      </c>
      <c r="C10" s="106" t="s">
        <v>60</v>
      </c>
      <c r="D10" s="106" t="s">
        <v>57</v>
      </c>
      <c r="E10" s="106" t="s">
        <v>143</v>
      </c>
      <c r="F10" s="106" t="s">
        <v>145</v>
      </c>
      <c r="G10" s="174">
        <v>9000</v>
      </c>
    </row>
    <row r="11" spans="1:7" ht="22.5">
      <c r="A11" s="106" t="s">
        <v>139</v>
      </c>
      <c r="B11" s="106" t="s">
        <v>60</v>
      </c>
      <c r="C11" s="106" t="s">
        <v>60</v>
      </c>
      <c r="D11" s="106" t="s">
        <v>57</v>
      </c>
      <c r="E11" s="106" t="s">
        <v>143</v>
      </c>
      <c r="F11" s="106" t="s">
        <v>319</v>
      </c>
      <c r="G11" s="174">
        <v>4597</v>
      </c>
    </row>
    <row r="12" spans="1:7" ht="22.5">
      <c r="A12" s="106" t="s">
        <v>139</v>
      </c>
      <c r="B12" s="106" t="s">
        <v>63</v>
      </c>
      <c r="C12" s="106" t="s">
        <v>146</v>
      </c>
      <c r="D12" s="106" t="s">
        <v>57</v>
      </c>
      <c r="E12" s="106" t="s">
        <v>143</v>
      </c>
      <c r="F12" s="106" t="s">
        <v>147</v>
      </c>
      <c r="G12" s="174">
        <v>13000</v>
      </c>
    </row>
    <row r="13" spans="1:7" ht="22.5">
      <c r="A13" s="106"/>
      <c r="B13" s="106"/>
      <c r="C13" s="106" t="s">
        <v>148</v>
      </c>
      <c r="D13" s="106"/>
      <c r="E13" s="106"/>
      <c r="F13" s="106"/>
      <c r="G13" s="174"/>
    </row>
    <row r="14" spans="1:7" ht="22.5">
      <c r="A14" s="106" t="s">
        <v>139</v>
      </c>
      <c r="B14" s="106" t="s">
        <v>65</v>
      </c>
      <c r="C14" s="106" t="s">
        <v>282</v>
      </c>
      <c r="D14" s="106" t="s">
        <v>166</v>
      </c>
      <c r="E14" s="106" t="s">
        <v>151</v>
      </c>
      <c r="F14" s="106" t="s">
        <v>320</v>
      </c>
      <c r="G14" s="174">
        <v>200000</v>
      </c>
    </row>
    <row r="15" spans="1:7" ht="22.5">
      <c r="A15" s="106" t="s">
        <v>139</v>
      </c>
      <c r="B15" s="106" t="s">
        <v>65</v>
      </c>
      <c r="C15" s="106" t="s">
        <v>282</v>
      </c>
      <c r="D15" s="106" t="s">
        <v>166</v>
      </c>
      <c r="E15" s="106" t="s">
        <v>151</v>
      </c>
      <c r="F15" s="106" t="s">
        <v>321</v>
      </c>
      <c r="G15" s="174">
        <v>398000</v>
      </c>
    </row>
    <row r="16" spans="1:7" ht="22.5">
      <c r="A16" s="106" t="s">
        <v>139</v>
      </c>
      <c r="B16" s="106" t="s">
        <v>65</v>
      </c>
      <c r="C16" s="106" t="s">
        <v>282</v>
      </c>
      <c r="D16" s="106" t="s">
        <v>166</v>
      </c>
      <c r="E16" s="106" t="s">
        <v>151</v>
      </c>
      <c r="F16" s="106" t="s">
        <v>322</v>
      </c>
      <c r="G16" s="174">
        <v>499000</v>
      </c>
    </row>
    <row r="17" spans="1:7" ht="22.5">
      <c r="A17" s="106" t="s">
        <v>139</v>
      </c>
      <c r="B17" s="106" t="s">
        <v>65</v>
      </c>
      <c r="C17" s="106" t="s">
        <v>282</v>
      </c>
      <c r="D17" s="106" t="s">
        <v>166</v>
      </c>
      <c r="E17" s="106" t="s">
        <v>151</v>
      </c>
      <c r="F17" s="106" t="s">
        <v>323</v>
      </c>
      <c r="G17" s="174">
        <v>100000</v>
      </c>
    </row>
    <row r="18" spans="1:7" ht="22.5">
      <c r="A18" s="106" t="s">
        <v>139</v>
      </c>
      <c r="B18" s="106" t="s">
        <v>68</v>
      </c>
      <c r="C18" s="106" t="s">
        <v>324</v>
      </c>
      <c r="D18" s="106" t="s">
        <v>166</v>
      </c>
      <c r="E18" s="106" t="s">
        <v>151</v>
      </c>
      <c r="F18" s="106" t="s">
        <v>325</v>
      </c>
      <c r="G18" s="174">
        <v>655000</v>
      </c>
    </row>
    <row r="19" spans="1:7" ht="22.5">
      <c r="A19" s="106"/>
      <c r="B19" s="106"/>
      <c r="C19" s="106"/>
      <c r="D19" s="106"/>
      <c r="E19" s="106"/>
      <c r="F19" s="106"/>
      <c r="G19" s="174"/>
    </row>
    <row r="20" spans="1:7" ht="23.25" thickBot="1">
      <c r="A20" s="258" t="s">
        <v>31</v>
      </c>
      <c r="B20" s="258"/>
      <c r="C20" s="258"/>
      <c r="D20" s="258"/>
      <c r="E20" s="258"/>
      <c r="F20" s="258"/>
      <c r="G20" s="175">
        <f>SUM(G9:G19)</f>
        <v>1887597</v>
      </c>
    </row>
    <row r="21" spans="1:7" ht="24" thickTop="1">
      <c r="A21" s="170"/>
      <c r="B21" s="170"/>
      <c r="C21" s="170"/>
      <c r="D21" s="170"/>
      <c r="E21" s="170"/>
      <c r="F21" s="170"/>
      <c r="G21" s="171"/>
    </row>
    <row r="22" spans="1:7" ht="23.25">
      <c r="A22" s="170"/>
      <c r="B22" s="170"/>
      <c r="C22" s="170"/>
      <c r="D22" s="170"/>
      <c r="E22" s="170"/>
      <c r="F22" s="170"/>
      <c r="G22" s="171"/>
    </row>
    <row r="23" spans="1:7" ht="23.25">
      <c r="A23" s="170"/>
      <c r="B23" s="170"/>
      <c r="C23" s="170"/>
      <c r="D23" s="170"/>
      <c r="E23" s="170"/>
      <c r="F23" s="170"/>
      <c r="G23" s="171"/>
    </row>
    <row r="24" spans="1:7" ht="23.25">
      <c r="A24" s="170"/>
      <c r="B24" s="170"/>
      <c r="C24" s="170"/>
      <c r="D24" s="170"/>
      <c r="E24" s="170"/>
      <c r="F24" s="170"/>
      <c r="G24" s="171"/>
    </row>
    <row r="25" spans="1:7" ht="23.25">
      <c r="A25" s="170"/>
      <c r="B25" s="170"/>
      <c r="C25" s="170"/>
      <c r="D25" s="170"/>
      <c r="E25" s="170"/>
      <c r="F25" s="170"/>
      <c r="G25" s="171"/>
    </row>
    <row r="26" spans="1:7" ht="23.25">
      <c r="A26" s="170"/>
      <c r="B26" s="170"/>
      <c r="C26" s="170"/>
      <c r="D26" s="170"/>
      <c r="E26" s="170"/>
      <c r="F26" s="170"/>
      <c r="G26" s="171"/>
    </row>
    <row r="27" spans="1:7" ht="23.25">
      <c r="A27" s="169" t="s">
        <v>350</v>
      </c>
      <c r="B27" s="169"/>
      <c r="C27" s="170"/>
      <c r="D27" s="170"/>
      <c r="E27" s="170"/>
      <c r="F27" s="170"/>
      <c r="G27" s="171"/>
    </row>
    <row r="28" spans="1:7" ht="23.25">
      <c r="A28" s="169" t="s">
        <v>84</v>
      </c>
      <c r="B28" s="170"/>
      <c r="C28" s="170"/>
      <c r="D28" s="170"/>
      <c r="E28" s="170"/>
      <c r="F28" s="170"/>
      <c r="G28" s="171"/>
    </row>
    <row r="29" spans="1:7" ht="22.5">
      <c r="A29" s="172" t="s">
        <v>35</v>
      </c>
      <c r="B29" s="172" t="s">
        <v>43</v>
      </c>
      <c r="C29" s="172" t="s">
        <v>44</v>
      </c>
      <c r="D29" s="172" t="s">
        <v>45</v>
      </c>
      <c r="E29" s="172" t="s">
        <v>46</v>
      </c>
      <c r="F29" s="172" t="s">
        <v>37</v>
      </c>
      <c r="G29" s="173" t="s">
        <v>28</v>
      </c>
    </row>
    <row r="30" spans="1:7" ht="22.5">
      <c r="A30" s="176" t="s">
        <v>139</v>
      </c>
      <c r="B30" s="177" t="s">
        <v>56</v>
      </c>
      <c r="C30" s="177" t="s">
        <v>56</v>
      </c>
      <c r="D30" s="176" t="s">
        <v>56</v>
      </c>
      <c r="E30" s="176" t="s">
        <v>140</v>
      </c>
      <c r="F30" s="177" t="s">
        <v>141</v>
      </c>
      <c r="G30" s="178">
        <v>82500</v>
      </c>
    </row>
    <row r="31" spans="1:7" ht="22.5">
      <c r="A31" s="179" t="s">
        <v>139</v>
      </c>
      <c r="B31" s="106" t="s">
        <v>56</v>
      </c>
      <c r="C31" s="106" t="s">
        <v>56</v>
      </c>
      <c r="D31" s="179" t="s">
        <v>56</v>
      </c>
      <c r="E31" s="179" t="s">
        <v>140</v>
      </c>
      <c r="F31" s="106" t="s">
        <v>142</v>
      </c>
      <c r="G31" s="174">
        <v>19700</v>
      </c>
    </row>
    <row r="32" spans="1:7" ht="22.5">
      <c r="A32" s="106" t="s">
        <v>139</v>
      </c>
      <c r="B32" s="106" t="s">
        <v>60</v>
      </c>
      <c r="C32" s="106" t="s">
        <v>60</v>
      </c>
      <c r="D32" s="106" t="s">
        <v>57</v>
      </c>
      <c r="E32" s="106" t="s">
        <v>143</v>
      </c>
      <c r="F32" s="106" t="s">
        <v>144</v>
      </c>
      <c r="G32" s="174">
        <v>9000</v>
      </c>
    </row>
    <row r="33" spans="1:7" ht="22.5">
      <c r="A33" s="106" t="s">
        <v>139</v>
      </c>
      <c r="B33" s="106" t="s">
        <v>60</v>
      </c>
      <c r="C33" s="106" t="s">
        <v>60</v>
      </c>
      <c r="D33" s="106" t="s">
        <v>57</v>
      </c>
      <c r="E33" s="106" t="s">
        <v>143</v>
      </c>
      <c r="F33" s="106" t="s">
        <v>145</v>
      </c>
      <c r="G33" s="174">
        <v>9000</v>
      </c>
    </row>
    <row r="34" spans="1:7" ht="22.5">
      <c r="A34" s="106" t="s">
        <v>139</v>
      </c>
      <c r="B34" s="106" t="s">
        <v>63</v>
      </c>
      <c r="C34" s="106" t="s">
        <v>146</v>
      </c>
      <c r="D34" s="106" t="s">
        <v>57</v>
      </c>
      <c r="E34" s="106" t="s">
        <v>143</v>
      </c>
      <c r="F34" s="106" t="s">
        <v>147</v>
      </c>
      <c r="G34" s="174">
        <v>13000</v>
      </c>
    </row>
    <row r="35" spans="1:7" ht="22.5">
      <c r="A35" s="106"/>
      <c r="B35" s="106"/>
      <c r="C35" s="106" t="s">
        <v>148</v>
      </c>
      <c r="D35" s="106"/>
      <c r="E35" s="106"/>
      <c r="F35" s="106"/>
      <c r="G35" s="174"/>
    </row>
    <row r="36" spans="1:7" ht="22.5">
      <c r="A36" s="106" t="s">
        <v>139</v>
      </c>
      <c r="B36" s="106" t="s">
        <v>60</v>
      </c>
      <c r="C36" s="106" t="s">
        <v>60</v>
      </c>
      <c r="D36" s="106" t="s">
        <v>57</v>
      </c>
      <c r="E36" s="106" t="s">
        <v>143</v>
      </c>
      <c r="F36" s="106" t="s">
        <v>150</v>
      </c>
      <c r="G36" s="174">
        <v>300</v>
      </c>
    </row>
    <row r="37" spans="1:7" ht="22.5">
      <c r="A37" s="106" t="s">
        <v>139</v>
      </c>
      <c r="B37" s="106" t="s">
        <v>60</v>
      </c>
      <c r="C37" s="106" t="s">
        <v>60</v>
      </c>
      <c r="D37" s="106" t="s">
        <v>57</v>
      </c>
      <c r="E37" s="106" t="s">
        <v>143</v>
      </c>
      <c r="F37" s="106" t="s">
        <v>149</v>
      </c>
      <c r="G37" s="174">
        <v>5100</v>
      </c>
    </row>
    <row r="38" spans="1:7" ht="22.5">
      <c r="A38" s="106" t="s">
        <v>139</v>
      </c>
      <c r="B38" s="106" t="s">
        <v>65</v>
      </c>
      <c r="C38" s="106" t="s">
        <v>282</v>
      </c>
      <c r="D38" s="106" t="s">
        <v>166</v>
      </c>
      <c r="E38" s="106" t="s">
        <v>151</v>
      </c>
      <c r="F38" s="106" t="s">
        <v>152</v>
      </c>
      <c r="G38" s="174">
        <v>100000</v>
      </c>
    </row>
    <row r="39" spans="1:7" ht="22.5">
      <c r="A39" s="106" t="s">
        <v>139</v>
      </c>
      <c r="B39" s="106" t="s">
        <v>65</v>
      </c>
      <c r="C39" s="106" t="s">
        <v>282</v>
      </c>
      <c r="D39" s="106" t="s">
        <v>166</v>
      </c>
      <c r="E39" s="106" t="s">
        <v>151</v>
      </c>
      <c r="F39" s="106" t="s">
        <v>153</v>
      </c>
      <c r="G39" s="174">
        <v>89300</v>
      </c>
    </row>
    <row r="40" spans="1:7" ht="22.5">
      <c r="A40" s="106" t="s">
        <v>139</v>
      </c>
      <c r="B40" s="106" t="s">
        <v>65</v>
      </c>
      <c r="C40" s="106" t="s">
        <v>282</v>
      </c>
      <c r="D40" s="106" t="s">
        <v>166</v>
      </c>
      <c r="E40" s="106" t="s">
        <v>151</v>
      </c>
      <c r="F40" s="106" t="s">
        <v>154</v>
      </c>
      <c r="G40" s="174">
        <v>98700</v>
      </c>
    </row>
    <row r="41" spans="1:7" ht="22.5">
      <c r="A41" s="106" t="s">
        <v>139</v>
      </c>
      <c r="B41" s="106" t="s">
        <v>65</v>
      </c>
      <c r="C41" s="106" t="s">
        <v>282</v>
      </c>
      <c r="D41" s="106" t="s">
        <v>166</v>
      </c>
      <c r="E41" s="106" t="s">
        <v>151</v>
      </c>
      <c r="F41" s="106" t="s">
        <v>155</v>
      </c>
      <c r="G41" s="174">
        <v>95600</v>
      </c>
    </row>
    <row r="42" spans="1:7" ht="22.5">
      <c r="A42" s="106" t="s">
        <v>139</v>
      </c>
      <c r="B42" s="106" t="s">
        <v>65</v>
      </c>
      <c r="C42" s="106" t="s">
        <v>282</v>
      </c>
      <c r="D42" s="106" t="s">
        <v>166</v>
      </c>
      <c r="E42" s="106" t="s">
        <v>151</v>
      </c>
      <c r="F42" s="106" t="s">
        <v>156</v>
      </c>
      <c r="G42" s="174">
        <v>100000</v>
      </c>
    </row>
    <row r="43" spans="1:7" ht="22.5">
      <c r="A43" s="106" t="s">
        <v>139</v>
      </c>
      <c r="B43" s="106" t="s">
        <v>65</v>
      </c>
      <c r="C43" s="106" t="s">
        <v>282</v>
      </c>
      <c r="D43" s="106" t="s">
        <v>166</v>
      </c>
      <c r="E43" s="106" t="s">
        <v>151</v>
      </c>
      <c r="F43" s="180" t="s">
        <v>157</v>
      </c>
      <c r="G43" s="174">
        <v>100000</v>
      </c>
    </row>
    <row r="44" spans="1:7" ht="22.5">
      <c r="A44" s="106" t="s">
        <v>139</v>
      </c>
      <c r="B44" s="106" t="s">
        <v>65</v>
      </c>
      <c r="C44" s="106" t="s">
        <v>282</v>
      </c>
      <c r="D44" s="106" t="s">
        <v>166</v>
      </c>
      <c r="E44" s="106" t="s">
        <v>151</v>
      </c>
      <c r="F44" s="106" t="s">
        <v>158</v>
      </c>
      <c r="G44" s="174">
        <v>96600</v>
      </c>
    </row>
    <row r="45" spans="1:7" ht="22.5">
      <c r="A45" s="106" t="s">
        <v>139</v>
      </c>
      <c r="B45" s="106" t="s">
        <v>65</v>
      </c>
      <c r="C45" s="106" t="s">
        <v>282</v>
      </c>
      <c r="D45" s="106" t="s">
        <v>166</v>
      </c>
      <c r="E45" s="106" t="s">
        <v>151</v>
      </c>
      <c r="F45" s="182" t="s">
        <v>159</v>
      </c>
      <c r="G45" s="174">
        <v>100000</v>
      </c>
    </row>
    <row r="46" spans="1:7" ht="22.5">
      <c r="A46" s="106" t="s">
        <v>139</v>
      </c>
      <c r="B46" s="106" t="s">
        <v>65</v>
      </c>
      <c r="C46" s="106" t="s">
        <v>282</v>
      </c>
      <c r="D46" s="106" t="s">
        <v>166</v>
      </c>
      <c r="E46" s="106" t="s">
        <v>151</v>
      </c>
      <c r="F46" s="106" t="s">
        <v>160</v>
      </c>
      <c r="G46" s="174">
        <v>100000</v>
      </c>
    </row>
    <row r="47" spans="1:7" ht="22.5">
      <c r="A47" s="106" t="s">
        <v>139</v>
      </c>
      <c r="B47" s="106" t="s">
        <v>65</v>
      </c>
      <c r="C47" s="106" t="s">
        <v>282</v>
      </c>
      <c r="D47" s="106" t="s">
        <v>166</v>
      </c>
      <c r="E47" s="106" t="s">
        <v>151</v>
      </c>
      <c r="F47" s="106" t="s">
        <v>161</v>
      </c>
      <c r="G47" s="174">
        <v>100000</v>
      </c>
    </row>
    <row r="48" spans="1:7" ht="22.5">
      <c r="A48" s="106" t="s">
        <v>139</v>
      </c>
      <c r="B48" s="106" t="s">
        <v>65</v>
      </c>
      <c r="C48" s="106" t="s">
        <v>282</v>
      </c>
      <c r="D48" s="106" t="s">
        <v>166</v>
      </c>
      <c r="E48" s="106" t="s">
        <v>151</v>
      </c>
      <c r="F48" s="182" t="s">
        <v>162</v>
      </c>
      <c r="G48" s="174">
        <v>99700</v>
      </c>
    </row>
    <row r="49" spans="1:7" ht="22.5">
      <c r="A49" s="106" t="s">
        <v>139</v>
      </c>
      <c r="B49" s="106" t="s">
        <v>65</v>
      </c>
      <c r="C49" s="106" t="s">
        <v>282</v>
      </c>
      <c r="D49" s="106" t="s">
        <v>166</v>
      </c>
      <c r="E49" s="106" t="s">
        <v>151</v>
      </c>
      <c r="F49" s="106" t="s">
        <v>163</v>
      </c>
      <c r="G49" s="174">
        <v>97800</v>
      </c>
    </row>
    <row r="50" spans="1:7" ht="22.5">
      <c r="A50" s="106" t="s">
        <v>139</v>
      </c>
      <c r="B50" s="106" t="s">
        <v>65</v>
      </c>
      <c r="C50" s="106" t="s">
        <v>282</v>
      </c>
      <c r="D50" s="106" t="s">
        <v>166</v>
      </c>
      <c r="E50" s="106" t="s">
        <v>151</v>
      </c>
      <c r="F50" s="106" t="s">
        <v>164</v>
      </c>
      <c r="G50" s="174">
        <v>96000</v>
      </c>
    </row>
    <row r="51" spans="1:7" ht="22.5">
      <c r="A51" s="107" t="s">
        <v>139</v>
      </c>
      <c r="B51" s="107" t="s">
        <v>60</v>
      </c>
      <c r="C51" s="107" t="s">
        <v>60</v>
      </c>
      <c r="D51" s="224" t="s">
        <v>58</v>
      </c>
      <c r="E51" s="107" t="s">
        <v>143</v>
      </c>
      <c r="F51" s="107" t="s">
        <v>165</v>
      </c>
      <c r="G51" s="181">
        <v>27000</v>
      </c>
    </row>
    <row r="52" spans="1:7" ht="23.25" thickBot="1">
      <c r="A52" s="258" t="s">
        <v>31</v>
      </c>
      <c r="B52" s="258"/>
      <c r="C52" s="258"/>
      <c r="D52" s="258"/>
      <c r="E52" s="258"/>
      <c r="F52" s="258"/>
      <c r="G52" s="175">
        <f>SUM(G30:G51)</f>
        <v>1439300</v>
      </c>
    </row>
    <row r="53" spans="1:7" ht="24" thickTop="1">
      <c r="A53" s="170"/>
      <c r="B53" s="170"/>
      <c r="C53" s="170"/>
      <c r="D53" s="170"/>
      <c r="E53" s="170"/>
      <c r="F53" s="170"/>
      <c r="G53" s="171"/>
    </row>
    <row r="54" spans="1:7" ht="23.25">
      <c r="A54" s="170"/>
      <c r="B54" s="170"/>
      <c r="C54" s="170"/>
      <c r="D54" s="170"/>
      <c r="E54" s="170"/>
      <c r="F54" s="170"/>
      <c r="G54" s="171"/>
    </row>
    <row r="55" spans="1:7" ht="23.25">
      <c r="A55" s="170"/>
      <c r="B55" s="170"/>
      <c r="C55" s="170"/>
      <c r="D55" s="170"/>
      <c r="E55" s="170"/>
      <c r="F55" s="170"/>
      <c r="G55" s="171"/>
    </row>
    <row r="56" spans="1:7" ht="23.25">
      <c r="A56" s="170"/>
      <c r="B56" s="170"/>
      <c r="C56" s="170"/>
      <c r="D56" s="170"/>
      <c r="E56" s="170"/>
      <c r="F56" s="170"/>
      <c r="G56" s="171"/>
    </row>
    <row r="57" spans="1:7" ht="23.25">
      <c r="A57" s="170"/>
      <c r="B57" s="170"/>
      <c r="C57" s="170"/>
      <c r="D57" s="170"/>
      <c r="E57" s="170"/>
      <c r="F57" s="170"/>
      <c r="G57" s="171"/>
    </row>
    <row r="58" spans="1:7" ht="23.25">
      <c r="A58" s="170"/>
      <c r="B58" s="170"/>
      <c r="C58" s="170"/>
      <c r="D58" s="170"/>
      <c r="E58" s="170"/>
      <c r="F58" s="170"/>
      <c r="G58" s="171"/>
    </row>
    <row r="59" spans="1:7" ht="23.25">
      <c r="A59" s="170"/>
      <c r="B59" s="170"/>
      <c r="C59" s="170"/>
      <c r="D59" s="170"/>
      <c r="E59" s="170"/>
      <c r="F59" s="170"/>
      <c r="G59" s="171"/>
    </row>
    <row r="60" spans="1:7" ht="23.25">
      <c r="A60" s="170"/>
      <c r="B60" s="170"/>
      <c r="C60" s="170"/>
      <c r="D60" s="170"/>
      <c r="E60" s="170"/>
      <c r="F60" s="170"/>
      <c r="G60" s="171"/>
    </row>
    <row r="61" spans="1:7" ht="23.25">
      <c r="A61" s="170"/>
      <c r="B61" s="170"/>
      <c r="C61" s="170"/>
      <c r="D61" s="170"/>
      <c r="E61" s="170"/>
      <c r="F61" s="170"/>
      <c r="G61" s="171"/>
    </row>
    <row r="62" spans="1:7" ht="23.25">
      <c r="A62" s="170"/>
      <c r="B62" s="170"/>
      <c r="C62" s="170"/>
      <c r="D62" s="170"/>
      <c r="E62" s="170"/>
      <c r="F62" s="170"/>
      <c r="G62" s="171"/>
    </row>
    <row r="63" spans="1:7" ht="23.25">
      <c r="A63" s="170"/>
      <c r="B63" s="170"/>
      <c r="C63" s="170"/>
      <c r="D63" s="170"/>
      <c r="E63" s="170"/>
      <c r="F63" s="170"/>
      <c r="G63" s="171"/>
    </row>
    <row r="64" spans="1:7" ht="23.25">
      <c r="A64" s="170"/>
      <c r="B64" s="170"/>
      <c r="C64" s="170"/>
      <c r="D64" s="170"/>
      <c r="E64" s="170"/>
      <c r="F64" s="170"/>
      <c r="G64" s="171"/>
    </row>
    <row r="65" spans="1:7" ht="23.25">
      <c r="A65" s="170"/>
      <c r="B65" s="170"/>
      <c r="C65" s="170"/>
      <c r="D65" s="170"/>
      <c r="E65" s="170"/>
      <c r="F65" s="170"/>
      <c r="G65" s="171"/>
    </row>
    <row r="66" spans="1:7" ht="23.25">
      <c r="A66" s="170"/>
      <c r="B66" s="170"/>
      <c r="C66" s="170"/>
      <c r="D66" s="170"/>
      <c r="E66" s="170"/>
      <c r="F66" s="170"/>
      <c r="G66" s="171"/>
    </row>
  </sheetData>
  <mergeCells count="5">
    <mergeCell ref="A20:F20"/>
    <mergeCell ref="A3:G3"/>
    <mergeCell ref="A4:G4"/>
    <mergeCell ref="A5:G5"/>
    <mergeCell ref="A52:F52"/>
  </mergeCells>
  <pageMargins left="0.19685039370078741" right="0.19685039370078741" top="0.2" bottom="0.31496062992125984" header="0.22" footer="0.31496062992125984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12</vt:i4>
      </vt:variant>
    </vt:vector>
  </HeadingPairs>
  <TitlesOfParts>
    <vt:vector size="12" baseType="lpstr">
      <vt:lpstr>งบแสดงฐานะ</vt:lpstr>
      <vt:lpstr>ข้อมูลทั่วไป</vt:lpstr>
      <vt:lpstr>เหตุ2</vt:lpstr>
      <vt:lpstr>Sheet1</vt:lpstr>
      <vt:lpstr>เหตุ3,4,5</vt:lpstr>
      <vt:lpstr>เหตุ6</vt:lpstr>
      <vt:lpstr>เหตุ7</vt:lpstr>
      <vt:lpstr>เหตุ8</vt:lpstr>
      <vt:lpstr>เหตุ9</vt:lpstr>
      <vt:lpstr>เหตุ10</vt:lpstr>
      <vt:lpstr>เหตุ11</vt:lpstr>
      <vt:lpstr>งบแสดงผลจ่ายจากรายรับ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MSC</dc:creator>
  <cp:lastModifiedBy>Corporate Edition</cp:lastModifiedBy>
  <cp:lastPrinted>2020-01-23T09:19:34Z</cp:lastPrinted>
  <dcterms:created xsi:type="dcterms:W3CDTF">2018-08-14T03:44:01Z</dcterms:created>
  <dcterms:modified xsi:type="dcterms:W3CDTF">2020-01-30T09:48:29Z</dcterms:modified>
</cp:coreProperties>
</file>